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-120" yWindow="-120" windowWidth="20730" windowHeight="113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Sheet1!$4:$7</definedName>
  </definedNames>
  <calcPr calcId="152511"/>
</workbook>
</file>

<file path=xl/calcChain.xml><?xml version="1.0" encoding="utf-8"?>
<calcChain xmlns="http://schemas.openxmlformats.org/spreadsheetml/2006/main">
  <c r="X32" i="1" l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F10" i="1"/>
  <c r="F11" i="1" s="1"/>
  <c r="F9" i="1"/>
  <c r="B10" i="1"/>
  <c r="B11" i="1" s="1"/>
  <c r="B9" i="1"/>
  <c r="C8" i="1"/>
  <c r="D8" i="1"/>
  <c r="E8" i="1" s="1"/>
  <c r="G8" i="1"/>
  <c r="H8" i="1"/>
  <c r="I8" i="1"/>
  <c r="J8" i="1"/>
  <c r="K8" i="1"/>
  <c r="N8" i="1"/>
  <c r="O8" i="1"/>
  <c r="P8" i="1" s="1"/>
  <c r="S8" i="1"/>
  <c r="C9" i="1"/>
  <c r="D9" i="1"/>
  <c r="G9" i="1"/>
  <c r="H9" i="1"/>
  <c r="I9" i="1"/>
  <c r="J9" i="1"/>
  <c r="K9" i="1"/>
  <c r="N9" i="1"/>
  <c r="O9" i="1"/>
  <c r="P9" i="1" s="1"/>
  <c r="S9" i="1"/>
  <c r="C10" i="1"/>
  <c r="H10" i="1"/>
  <c r="S10" i="1"/>
  <c r="P11" i="1"/>
  <c r="S11" i="1"/>
  <c r="P12" i="1"/>
  <c r="S12" i="1"/>
  <c r="P13" i="1"/>
  <c r="S13" i="1"/>
  <c r="S14" i="1"/>
  <c r="S15" i="1"/>
  <c r="S16" i="1"/>
  <c r="P17" i="1"/>
  <c r="S17" i="1"/>
  <c r="P18" i="1"/>
  <c r="S18" i="1"/>
  <c r="P19" i="1"/>
  <c r="S19" i="1"/>
  <c r="S20" i="1"/>
  <c r="S21" i="1"/>
  <c r="S22" i="1"/>
  <c r="P23" i="1"/>
  <c r="S23" i="1"/>
  <c r="P24" i="1"/>
  <c r="S24" i="1"/>
  <c r="P25" i="1"/>
  <c r="S25" i="1"/>
  <c r="G11" i="1" l="1"/>
  <c r="F12" i="1"/>
  <c r="H11" i="1"/>
  <c r="I11" i="1" s="1"/>
  <c r="O10" i="1"/>
  <c r="I10" i="1"/>
  <c r="G10" i="1"/>
  <c r="K10" i="1" s="1"/>
  <c r="D11" i="1"/>
  <c r="J11" i="1"/>
  <c r="B12" i="1"/>
  <c r="C11" i="1"/>
  <c r="K11" i="1" s="1"/>
  <c r="N10" i="1"/>
  <c r="P10" i="1" s="1"/>
  <c r="J10" i="1"/>
  <c r="D10" i="1"/>
  <c r="E10" i="1" s="1"/>
  <c r="E9" i="1"/>
  <c r="L11" i="1"/>
  <c r="M11" i="1" s="1"/>
  <c r="L9" i="1"/>
  <c r="M9" i="1" s="1"/>
  <c r="L8" i="1"/>
  <c r="M8" i="1" s="1"/>
  <c r="P31" i="1"/>
  <c r="P30" i="1"/>
  <c r="P29" i="1"/>
  <c r="S31" i="1"/>
  <c r="S30" i="1"/>
  <c r="S29" i="1"/>
  <c r="S28" i="1"/>
  <c r="S27" i="1"/>
  <c r="S26" i="1"/>
  <c r="F13" i="1" l="1"/>
  <c r="H12" i="1"/>
  <c r="G12" i="1"/>
  <c r="I12" i="1"/>
  <c r="L10" i="1"/>
  <c r="M10" i="1" s="1"/>
  <c r="B13" i="1"/>
  <c r="C12" i="1"/>
  <c r="K12" i="1" s="1"/>
  <c r="D12" i="1"/>
  <c r="J12" i="1"/>
  <c r="E11" i="1"/>
  <c r="T8" i="1"/>
  <c r="V8" i="1" s="1"/>
  <c r="W8" i="1" s="1"/>
  <c r="X8" i="1"/>
  <c r="T10" i="1"/>
  <c r="V10" i="1" s="1"/>
  <c r="W10" i="1" s="1"/>
  <c r="T9" i="1"/>
  <c r="T11" i="1"/>
  <c r="V11" i="1" s="1"/>
  <c r="W11" i="1" s="1"/>
  <c r="X11" i="1"/>
  <c r="X10" i="1" l="1"/>
  <c r="G13" i="1"/>
  <c r="F14" i="1"/>
  <c r="H13" i="1"/>
  <c r="E12" i="1"/>
  <c r="L12" i="1"/>
  <c r="M12" i="1" s="1"/>
  <c r="D13" i="1"/>
  <c r="J13" i="1"/>
  <c r="B14" i="1"/>
  <c r="C13" i="1"/>
  <c r="K13" i="1" s="1"/>
  <c r="V9" i="1"/>
  <c r="I13" i="1" l="1"/>
  <c r="F15" i="1"/>
  <c r="H14" i="1"/>
  <c r="O14" i="1"/>
  <c r="G14" i="1"/>
  <c r="I14" i="1" s="1"/>
  <c r="B15" i="1"/>
  <c r="C14" i="1"/>
  <c r="K14" i="1" s="1"/>
  <c r="D14" i="1"/>
  <c r="J14" i="1"/>
  <c r="N14" i="1"/>
  <c r="E14" i="1"/>
  <c r="E13" i="1"/>
  <c r="L13" i="1"/>
  <c r="M13" i="1" s="1"/>
  <c r="T12" i="1"/>
  <c r="W9" i="1"/>
  <c r="L14" i="1" l="1"/>
  <c r="G15" i="1"/>
  <c r="F16" i="1"/>
  <c r="H15" i="1"/>
  <c r="I15" i="1" s="1"/>
  <c r="O15" i="1"/>
  <c r="T13" i="1"/>
  <c r="V13" i="1" s="1"/>
  <c r="W13" i="1" s="1"/>
  <c r="X13" i="1" s="1"/>
  <c r="M14" i="1"/>
  <c r="V12" i="1"/>
  <c r="P14" i="1"/>
  <c r="C15" i="1"/>
  <c r="B16" i="1"/>
  <c r="D15" i="1"/>
  <c r="J15" i="1"/>
  <c r="N15" i="1"/>
  <c r="P15" i="1" s="1"/>
  <c r="E15" i="1"/>
  <c r="X9" i="1"/>
  <c r="F17" i="1" l="1"/>
  <c r="H16" i="1"/>
  <c r="O16" i="1"/>
  <c r="G16" i="1"/>
  <c r="I16" i="1"/>
  <c r="B17" i="1"/>
  <c r="C16" i="1"/>
  <c r="K16" i="1" s="1"/>
  <c r="D16" i="1"/>
  <c r="L16" i="1" s="1"/>
  <c r="J16" i="1"/>
  <c r="N16" i="1"/>
  <c r="E16" i="1"/>
  <c r="T14" i="1"/>
  <c r="L15" i="1"/>
  <c r="K15" i="1"/>
  <c r="W12" i="1"/>
  <c r="G17" i="1" l="1"/>
  <c r="F18" i="1"/>
  <c r="H17" i="1"/>
  <c r="I17" i="1" s="1"/>
  <c r="M15" i="1"/>
  <c r="V14" i="1"/>
  <c r="X12" i="1"/>
  <c r="P16" i="1"/>
  <c r="M16" i="1"/>
  <c r="C17" i="1"/>
  <c r="K17" i="1" s="1"/>
  <c r="B18" i="1"/>
  <c r="D17" i="1"/>
  <c r="J17" i="1"/>
  <c r="E17" i="1"/>
  <c r="F19" i="1" l="1"/>
  <c r="H18" i="1"/>
  <c r="G18" i="1"/>
  <c r="I18" i="1"/>
  <c r="L17" i="1"/>
  <c r="W14" i="1"/>
  <c r="T15" i="1"/>
  <c r="B19" i="1"/>
  <c r="D18" i="1"/>
  <c r="L18" i="1" s="1"/>
  <c r="J18" i="1"/>
  <c r="C18" i="1"/>
  <c r="K18" i="1" s="1"/>
  <c r="E18" i="1"/>
  <c r="X16" i="1"/>
  <c r="T16" i="1"/>
  <c r="V16" i="1" s="1"/>
  <c r="W16" i="1" s="1"/>
  <c r="G19" i="1" l="1"/>
  <c r="I19" i="1"/>
  <c r="H19" i="1"/>
  <c r="F20" i="1"/>
  <c r="C19" i="1"/>
  <c r="K19" i="1" s="1"/>
  <c r="B20" i="1"/>
  <c r="D19" i="1"/>
  <c r="J19" i="1"/>
  <c r="E19" i="1"/>
  <c r="V15" i="1"/>
  <c r="M18" i="1"/>
  <c r="X14" i="1"/>
  <c r="M17" i="1"/>
  <c r="G20" i="1" l="1"/>
  <c r="I20" i="1"/>
  <c r="H20" i="1"/>
  <c r="O20" i="1"/>
  <c r="F21" i="1"/>
  <c r="T17" i="1"/>
  <c r="W15" i="1"/>
  <c r="C20" i="1"/>
  <c r="K20" i="1" s="1"/>
  <c r="E20" i="1"/>
  <c r="J20" i="1"/>
  <c r="N20" i="1"/>
  <c r="D20" i="1"/>
  <c r="L20" i="1" s="1"/>
  <c r="B21" i="1"/>
  <c r="T18" i="1"/>
  <c r="V18" i="1" s="1"/>
  <c r="W18" i="1" s="1"/>
  <c r="X18" i="1" s="1"/>
  <c r="L19" i="1"/>
  <c r="G21" i="1" l="1"/>
  <c r="I21" i="1" s="1"/>
  <c r="H21" i="1"/>
  <c r="O21" i="1"/>
  <c r="F22" i="1"/>
  <c r="C21" i="1"/>
  <c r="E21" i="1"/>
  <c r="D21" i="1"/>
  <c r="B22" i="1"/>
  <c r="J21" i="1"/>
  <c r="N21" i="1"/>
  <c r="P21" i="1" s="1"/>
  <c r="P20" i="1"/>
  <c r="M19" i="1"/>
  <c r="M20" i="1"/>
  <c r="T20" i="1" s="1"/>
  <c r="V20" i="1" s="1"/>
  <c r="X15" i="1"/>
  <c r="V17" i="1"/>
  <c r="G22" i="1" l="1"/>
  <c r="I22" i="1"/>
  <c r="H22" i="1"/>
  <c r="O22" i="1"/>
  <c r="F23" i="1"/>
  <c r="K21" i="1"/>
  <c r="W17" i="1"/>
  <c r="C22" i="1"/>
  <c r="K22" i="1" s="1"/>
  <c r="E22" i="1"/>
  <c r="J22" i="1"/>
  <c r="N22" i="1"/>
  <c r="D22" i="1"/>
  <c r="L22" i="1" s="1"/>
  <c r="B23" i="1"/>
  <c r="T19" i="1"/>
  <c r="W20" i="1"/>
  <c r="X20" i="1" s="1"/>
  <c r="M21" i="1"/>
  <c r="T21" i="1" s="1"/>
  <c r="V21" i="1" s="1"/>
  <c r="W21" i="1" s="1"/>
  <c r="X21" i="1" s="1"/>
  <c r="L21" i="1"/>
  <c r="G23" i="1" l="1"/>
  <c r="I23" i="1"/>
  <c r="H23" i="1"/>
  <c r="F24" i="1"/>
  <c r="C23" i="1"/>
  <c r="K23" i="1" s="1"/>
  <c r="B24" i="1"/>
  <c r="D23" i="1"/>
  <c r="L23" i="1" s="1"/>
  <c r="J23" i="1"/>
  <c r="P22" i="1"/>
  <c r="V19" i="1"/>
  <c r="M22" i="1"/>
  <c r="X17" i="1"/>
  <c r="G24" i="1" l="1"/>
  <c r="I24" i="1"/>
  <c r="H24" i="1"/>
  <c r="F25" i="1"/>
  <c r="T22" i="1"/>
  <c r="V22" i="1" s="1"/>
  <c r="W19" i="1"/>
  <c r="W22" i="1"/>
  <c r="X22" i="1" s="1"/>
  <c r="E23" i="1"/>
  <c r="M23" i="1"/>
  <c r="T23" i="1" s="1"/>
  <c r="V23" i="1" s="1"/>
  <c r="W23" i="1" s="1"/>
  <c r="X23" i="1" s="1"/>
  <c r="D24" i="1"/>
  <c r="L24" i="1" s="1"/>
  <c r="J24" i="1"/>
  <c r="M24" i="1" s="1"/>
  <c r="T24" i="1" s="1"/>
  <c r="V24" i="1" s="1"/>
  <c r="W24" i="1" s="1"/>
  <c r="X24" i="1" s="1"/>
  <c r="C24" i="1"/>
  <c r="K24" i="1" s="1"/>
  <c r="B25" i="1"/>
  <c r="E24" i="1"/>
  <c r="G25" i="1" l="1"/>
  <c r="I25" i="1"/>
  <c r="H25" i="1"/>
  <c r="F26" i="1"/>
  <c r="C25" i="1"/>
  <c r="K25" i="1" s="1"/>
  <c r="J25" i="1"/>
  <c r="D25" i="1"/>
  <c r="L25" i="1" s="1"/>
  <c r="B26" i="1"/>
  <c r="X19" i="1"/>
  <c r="F27" i="1" l="1"/>
  <c r="O26" i="1"/>
  <c r="H26" i="1"/>
  <c r="G26" i="1"/>
  <c r="I26" i="1" s="1"/>
  <c r="E25" i="1"/>
  <c r="B27" i="1"/>
  <c r="N26" i="1"/>
  <c r="C26" i="1"/>
  <c r="J26" i="1"/>
  <c r="D26" i="1"/>
  <c r="L26" i="1" s="1"/>
  <c r="M25" i="1"/>
  <c r="T25" i="1" s="1"/>
  <c r="V25" i="1" s="1"/>
  <c r="W25" i="1" s="1"/>
  <c r="X25" i="1" s="1"/>
  <c r="K26" i="1" l="1"/>
  <c r="F28" i="1"/>
  <c r="O27" i="1"/>
  <c r="H27" i="1"/>
  <c r="G27" i="1"/>
  <c r="I27" i="1"/>
  <c r="B28" i="1"/>
  <c r="N27" i="1"/>
  <c r="P27" i="1" s="1"/>
  <c r="C27" i="1"/>
  <c r="K27" i="1" s="1"/>
  <c r="J27" i="1"/>
  <c r="D27" i="1"/>
  <c r="E27" i="1"/>
  <c r="E26" i="1"/>
  <c r="M26" i="1"/>
  <c r="P26" i="1"/>
  <c r="F29" i="1" l="1"/>
  <c r="O28" i="1"/>
  <c r="H28" i="1"/>
  <c r="G28" i="1"/>
  <c r="I28" i="1"/>
  <c r="L27" i="1"/>
  <c r="M27" i="1" s="1"/>
  <c r="T27" i="1" s="1"/>
  <c r="V27" i="1" s="1"/>
  <c r="W27" i="1" s="1"/>
  <c r="X27" i="1" s="1"/>
  <c r="T26" i="1"/>
  <c r="V26" i="1" s="1"/>
  <c r="W26" i="1"/>
  <c r="X26" i="1" s="1"/>
  <c r="B29" i="1"/>
  <c r="N28" i="1"/>
  <c r="C28" i="1"/>
  <c r="K28" i="1" s="1"/>
  <c r="D28" i="1"/>
  <c r="L28" i="1" s="1"/>
  <c r="J28" i="1"/>
  <c r="E28" i="1"/>
  <c r="F30" i="1" l="1"/>
  <c r="H29" i="1"/>
  <c r="G29" i="1"/>
  <c r="I29" i="1"/>
  <c r="P28" i="1"/>
  <c r="M28" i="1"/>
  <c r="B30" i="1"/>
  <c r="D29" i="1"/>
  <c r="C29" i="1"/>
  <c r="K29" i="1" s="1"/>
  <c r="J29" i="1"/>
  <c r="E29" i="1"/>
  <c r="L29" i="1" l="1"/>
  <c r="M29" i="1" s="1"/>
  <c r="T29" i="1" s="1"/>
  <c r="V29" i="1" s="1"/>
  <c r="W29" i="1" s="1"/>
  <c r="X29" i="1" s="1"/>
  <c r="F31" i="1"/>
  <c r="H30" i="1"/>
  <c r="G30" i="1"/>
  <c r="I30" i="1"/>
  <c r="B31" i="1"/>
  <c r="C30" i="1"/>
  <c r="K30" i="1" s="1"/>
  <c r="D30" i="1"/>
  <c r="L30" i="1" s="1"/>
  <c r="J30" i="1"/>
  <c r="T28" i="1"/>
  <c r="V28" i="1" s="1"/>
  <c r="W28" i="1" s="1"/>
  <c r="X28" i="1" s="1"/>
  <c r="M30" i="1" l="1"/>
  <c r="H31" i="1"/>
  <c r="G31" i="1"/>
  <c r="T30" i="1"/>
  <c r="V30" i="1" s="1"/>
  <c r="W30" i="1" s="1"/>
  <c r="X30" i="1" s="1"/>
  <c r="E30" i="1"/>
  <c r="D31" i="1"/>
  <c r="C31" i="1"/>
  <c r="J31" i="1"/>
  <c r="B32" i="1"/>
  <c r="I31" i="1" l="1"/>
  <c r="L31" i="1"/>
  <c r="E31" i="1"/>
  <c r="K31" i="1"/>
  <c r="M31" i="1" l="1"/>
  <c r="T31" i="1" l="1"/>
  <c r="V31" i="1" l="1"/>
  <c r="W31" i="1" l="1"/>
  <c r="X31" i="1" l="1"/>
</calcChain>
</file>

<file path=xl/sharedStrings.xml><?xml version="1.0" encoding="utf-8"?>
<sst xmlns="http://schemas.openxmlformats.org/spreadsheetml/2006/main" count="40" uniqueCount="25">
  <si>
    <t>PAY</t>
  </si>
  <si>
    <t>DA</t>
  </si>
  <si>
    <t>TOTAL</t>
  </si>
  <si>
    <t>PAY DUE</t>
  </si>
  <si>
    <t>PAY DRAWN</t>
  </si>
  <si>
    <t>DIFFERENCE</t>
  </si>
  <si>
    <t>TOTAL DEDUCTION</t>
  </si>
  <si>
    <t>NET PAYABLE</t>
  </si>
  <si>
    <t>HRA</t>
  </si>
  <si>
    <t>GPF</t>
  </si>
  <si>
    <t>DUE</t>
  </si>
  <si>
    <t>DRAWN</t>
  </si>
  <si>
    <t>DIFF.</t>
  </si>
  <si>
    <t>RGHS</t>
  </si>
  <si>
    <t>INCOME TAX</t>
  </si>
  <si>
    <t>MONTH</t>
  </si>
  <si>
    <t>Name :</t>
  </si>
  <si>
    <t>Office of the Principal GSSS Todaraisingh (Tonk)</t>
  </si>
  <si>
    <t>Post :-</t>
  </si>
  <si>
    <t>DEDUCTIONS</t>
  </si>
  <si>
    <t>SALARY ARREAR FROM 01-07-2021 to 30-06-2023</t>
  </si>
  <si>
    <t>Lecturer</t>
  </si>
  <si>
    <t>Chandra Prakash Kurmi</t>
  </si>
  <si>
    <t>Signaturer of DDO</t>
  </si>
  <si>
    <t xml:space="preserve">In words : Rupees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</si>
</sst>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/yyyy"/>
  </numFmts>
  <fonts count="21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24"/>
      <color rgb="FF7030A0"/>
      <name val="Arial Rounded MT Bold"/>
      <family val="2"/>
    </font>
    <font>
      <b/>
      <sz val="12"/>
      <color theme="1"/>
      <name val="Bookman Old Style"/>
      <family val="1"/>
    </font>
    <font>
      <b/>
      <sz val="12"/>
      <color rgb="FFFF0000"/>
      <name val="Bookman Old Style"/>
      <family val="1"/>
    </font>
    <font>
      <b/>
      <sz val="14"/>
      <color rgb="FF7030A0"/>
      <name val="Bookman Old Style"/>
      <family val="1"/>
    </font>
    <font>
      <b/>
      <sz val="18"/>
      <color rgb="FFC00000"/>
      <name val="Bookman Old Style"/>
      <family val="1"/>
    </font>
    <font>
      <b/>
      <sz val="12"/>
      <name val="Bookman Old Style"/>
      <family val="1"/>
    </font>
    <font>
      <b/>
      <sz val="16"/>
      <color rgb="FF0033CC"/>
      <name val="Bookman Old Style"/>
      <family val="1"/>
    </font>
    <font>
      <b/>
      <sz val="16"/>
      <color rgb="FF0033CC"/>
      <name val="Times New Roman"/>
      <family val="1"/>
    </font>
    <font>
      <b/>
      <sz val="14"/>
      <color rgb="FFC00000"/>
      <name val="Bookman Old Style"/>
      <family val="1"/>
    </font>
    <font>
      <b/>
      <sz val="13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002060"/>
      <name val="Bookman Old Style"/>
      <family val="1"/>
    </font>
    <font>
      <b/>
      <sz val="13"/>
      <color rgb="FFC00000"/>
      <name val="Bookman Old Style"/>
      <family val="1"/>
    </font>
    <font>
      <b/>
      <sz val="13"/>
      <color rgb="FF0033CC"/>
      <name val="Bookman Old Style"/>
      <family val="1"/>
    </font>
    <font>
      <b/>
      <sz val="13"/>
      <color rgb="FF006600"/>
      <name val="Bookman Old Style"/>
      <family val="1"/>
    </font>
    <font>
      <i/>
      <sz val="11"/>
      <color theme="1"/>
      <name val="Times New Roman"/>
      <family val="1"/>
    </font>
    <font>
      <i/>
      <sz val="11"/>
      <color theme="0" tint="-0.24997711111789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5" fillId="0" borderId="0" xfId="0" applyFont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center"/>
    </xf>
    <xf numFmtId="1" fontId="7" fillId="0" borderId="1" xfId="0" applyNumberFormat="1" applyFont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" fontId="9" fillId="3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G32" sqref="G32"/>
    </sheetView>
  </sheetViews>
  <sheetFormatPr defaultColWidth="19.28515625" defaultRowHeight="14.25" x14ac:dyDescent="0.2"/>
  <cols>
    <col min="1" max="1" width="17.42578125" style="3" customWidth="1"/>
    <col min="2" max="4" width="10" style="3" customWidth="1"/>
    <col min="5" max="5" width="9.7109375" style="3" bestFit="1" customWidth="1"/>
    <col min="6" max="8" width="10" style="3" customWidth="1"/>
    <col min="9" max="9" width="9.7109375" style="3" bestFit="1" customWidth="1"/>
    <col min="10" max="10" width="8.5703125" style="3" customWidth="1"/>
    <col min="11" max="12" width="9.140625" style="3" bestFit="1" customWidth="1"/>
    <col min="13" max="13" width="10.42578125" style="3" customWidth="1"/>
    <col min="14" max="14" width="8.140625" style="3" customWidth="1"/>
    <col min="15" max="15" width="10.28515625" style="3" bestFit="1" customWidth="1"/>
    <col min="16" max="16" width="8.140625" style="3" customWidth="1"/>
    <col min="17" max="17" width="8.85546875" style="3" customWidth="1"/>
    <col min="18" max="18" width="10" style="3" customWidth="1"/>
    <col min="19" max="19" width="8.140625" style="3" bestFit="1" customWidth="1"/>
    <col min="20" max="20" width="9.140625" style="3" bestFit="1" customWidth="1"/>
    <col min="21" max="21" width="10.140625" style="3" bestFit="1" customWidth="1"/>
    <col min="22" max="22" width="8.140625" style="3" bestFit="1" customWidth="1"/>
    <col min="23" max="23" width="15.7109375" style="11" customWidth="1"/>
    <col min="24" max="24" width="14.28515625" style="11" customWidth="1"/>
    <col min="25" max="16384" width="19.28515625" style="3"/>
  </cols>
  <sheetData>
    <row r="1" spans="1:24" s="1" customFormat="1" ht="36.75" customHeight="1" x14ac:dyDescent="0.3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s="1" customFormat="1" ht="30" customHeight="1" x14ac:dyDescent="0.3">
      <c r="A2" s="45" t="s">
        <v>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s="27" customFormat="1" ht="28.5" customHeight="1" x14ac:dyDescent="0.25">
      <c r="A3" s="25" t="s">
        <v>16</v>
      </c>
      <c r="B3" s="26" t="s">
        <v>22</v>
      </c>
      <c r="C3" s="26"/>
      <c r="D3" s="26"/>
      <c r="E3" s="26"/>
      <c r="F3" s="26"/>
      <c r="G3" s="26"/>
      <c r="H3" s="26"/>
      <c r="I3" s="26"/>
      <c r="K3" s="28"/>
      <c r="L3" s="29" t="s">
        <v>18</v>
      </c>
      <c r="M3" s="29"/>
      <c r="N3" s="26" t="s">
        <v>21</v>
      </c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s="2" customFormat="1" ht="36.75" customHeight="1" x14ac:dyDescent="0.25">
      <c r="A4" s="40" t="s">
        <v>15</v>
      </c>
      <c r="B4" s="33" t="s">
        <v>3</v>
      </c>
      <c r="C4" s="34"/>
      <c r="D4" s="34"/>
      <c r="E4" s="35"/>
      <c r="F4" s="33" t="s">
        <v>4</v>
      </c>
      <c r="G4" s="34"/>
      <c r="H4" s="34"/>
      <c r="I4" s="35"/>
      <c r="J4" s="33" t="s">
        <v>5</v>
      </c>
      <c r="K4" s="34"/>
      <c r="L4" s="34"/>
      <c r="M4" s="35"/>
      <c r="N4" s="33" t="s">
        <v>19</v>
      </c>
      <c r="O4" s="34"/>
      <c r="P4" s="34"/>
      <c r="Q4" s="34"/>
      <c r="R4" s="34"/>
      <c r="S4" s="34"/>
      <c r="T4" s="34"/>
      <c r="U4" s="34"/>
      <c r="V4" s="35"/>
      <c r="W4" s="16" t="s">
        <v>6</v>
      </c>
      <c r="X4" s="16" t="s">
        <v>7</v>
      </c>
    </row>
    <row r="5" spans="1:24" s="2" customFormat="1" ht="28.5" customHeight="1" x14ac:dyDescent="0.25">
      <c r="A5" s="41"/>
      <c r="B5" s="18" t="s">
        <v>0</v>
      </c>
      <c r="C5" s="18" t="s">
        <v>1</v>
      </c>
      <c r="D5" s="16" t="s">
        <v>8</v>
      </c>
      <c r="E5" s="18" t="s">
        <v>2</v>
      </c>
      <c r="F5" s="18" t="s">
        <v>0</v>
      </c>
      <c r="G5" s="18" t="s">
        <v>1</v>
      </c>
      <c r="H5" s="16" t="s">
        <v>8</v>
      </c>
      <c r="I5" s="18" t="s">
        <v>2</v>
      </c>
      <c r="J5" s="18" t="s">
        <v>0</v>
      </c>
      <c r="K5" s="18" t="s">
        <v>1</v>
      </c>
      <c r="L5" s="16" t="s">
        <v>8</v>
      </c>
      <c r="M5" s="18" t="s">
        <v>2</v>
      </c>
      <c r="N5" s="20" t="s">
        <v>9</v>
      </c>
      <c r="O5" s="21"/>
      <c r="P5" s="22"/>
      <c r="Q5" s="20" t="s">
        <v>13</v>
      </c>
      <c r="R5" s="21"/>
      <c r="S5" s="22"/>
      <c r="T5" s="20" t="s">
        <v>14</v>
      </c>
      <c r="U5" s="21"/>
      <c r="V5" s="22"/>
      <c r="W5" s="43"/>
      <c r="X5" s="43"/>
    </row>
    <row r="6" spans="1:24" ht="30.75" customHeight="1" x14ac:dyDescent="0.2">
      <c r="A6" s="42"/>
      <c r="B6" s="19"/>
      <c r="C6" s="19"/>
      <c r="D6" s="17"/>
      <c r="E6" s="19"/>
      <c r="F6" s="19"/>
      <c r="G6" s="19"/>
      <c r="H6" s="17"/>
      <c r="I6" s="19"/>
      <c r="J6" s="19"/>
      <c r="K6" s="19"/>
      <c r="L6" s="17"/>
      <c r="M6" s="19"/>
      <c r="N6" s="14" t="s">
        <v>10</v>
      </c>
      <c r="O6" s="14" t="s">
        <v>11</v>
      </c>
      <c r="P6" s="14" t="s">
        <v>12</v>
      </c>
      <c r="Q6" s="14" t="s">
        <v>10</v>
      </c>
      <c r="R6" s="14" t="s">
        <v>11</v>
      </c>
      <c r="S6" s="14" t="s">
        <v>12</v>
      </c>
      <c r="T6" s="14" t="s">
        <v>10</v>
      </c>
      <c r="U6" s="14" t="s">
        <v>11</v>
      </c>
      <c r="V6" s="14" t="s">
        <v>12</v>
      </c>
      <c r="W6" s="17"/>
      <c r="X6" s="17"/>
    </row>
    <row r="7" spans="1:24" ht="24.95" customHeight="1" x14ac:dyDescent="0.2">
      <c r="A7" s="13">
        <v>1</v>
      </c>
      <c r="B7" s="15">
        <v>2</v>
      </c>
      <c r="C7" s="13">
        <v>3</v>
      </c>
      <c r="D7" s="15">
        <v>4</v>
      </c>
      <c r="E7" s="13">
        <v>5</v>
      </c>
      <c r="F7" s="15">
        <v>6</v>
      </c>
      <c r="G7" s="13">
        <v>7</v>
      </c>
      <c r="H7" s="15">
        <v>8</v>
      </c>
      <c r="I7" s="13">
        <v>9</v>
      </c>
      <c r="J7" s="15">
        <v>10</v>
      </c>
      <c r="K7" s="13">
        <v>11</v>
      </c>
      <c r="L7" s="15">
        <v>12</v>
      </c>
      <c r="M7" s="13">
        <v>13</v>
      </c>
      <c r="N7" s="15">
        <v>14</v>
      </c>
      <c r="O7" s="13">
        <v>15</v>
      </c>
      <c r="P7" s="15">
        <v>16</v>
      </c>
      <c r="Q7" s="13">
        <v>17</v>
      </c>
      <c r="R7" s="15">
        <v>18</v>
      </c>
      <c r="S7" s="13">
        <v>19</v>
      </c>
      <c r="T7" s="13">
        <v>23</v>
      </c>
      <c r="U7" s="15">
        <v>24</v>
      </c>
      <c r="V7" s="13">
        <v>25</v>
      </c>
      <c r="W7" s="15">
        <v>26</v>
      </c>
      <c r="X7" s="13">
        <v>27</v>
      </c>
    </row>
    <row r="8" spans="1:24" s="2" customFormat="1" ht="24.95" customHeight="1" x14ac:dyDescent="0.25">
      <c r="A8" s="30">
        <v>44378</v>
      </c>
      <c r="B8" s="48">
        <v>43800</v>
      </c>
      <c r="C8" s="23">
        <f>ROUND(B8*31%,0)</f>
        <v>13578</v>
      </c>
      <c r="D8" s="23">
        <f>ROUND(B8*9%,0)</f>
        <v>3942</v>
      </c>
      <c r="E8" s="36">
        <f t="shared" ref="E8" si="0">SUM(B8:D8)</f>
        <v>61320</v>
      </c>
      <c r="F8" s="48">
        <v>41500</v>
      </c>
      <c r="G8" s="23">
        <f>ROUND(F8*31%,0)</f>
        <v>12865</v>
      </c>
      <c r="H8" s="23">
        <f>ROUND(F8*9%,0)</f>
        <v>3735</v>
      </c>
      <c r="I8" s="36">
        <f t="shared" ref="I8" si="1">SUM(F8:H8)</f>
        <v>58100</v>
      </c>
      <c r="J8" s="23">
        <f t="shared" ref="J8" si="2">B8-F8</f>
        <v>2300</v>
      </c>
      <c r="K8" s="23">
        <f t="shared" ref="K8" si="3">C8-G8</f>
        <v>713</v>
      </c>
      <c r="L8" s="23">
        <f t="shared" ref="L8" si="4">D8-H8</f>
        <v>207</v>
      </c>
      <c r="M8" s="37">
        <f t="shared" ref="M8" si="5">SUM(J8:L8)</f>
        <v>3220</v>
      </c>
      <c r="N8" s="23">
        <f>ROUND(B8*3%,0)</f>
        <v>1314</v>
      </c>
      <c r="O8" s="23">
        <f>ROUND(F8*3%,0)</f>
        <v>1245</v>
      </c>
      <c r="P8" s="36">
        <f t="shared" ref="P8" si="6">N8-O8</f>
        <v>69</v>
      </c>
      <c r="Q8" s="6"/>
      <c r="R8" s="6"/>
      <c r="S8" s="36">
        <f t="shared" ref="S8" si="7">Q8-R8</f>
        <v>0</v>
      </c>
      <c r="T8" s="23">
        <f>MROUND(M8*20%,100)</f>
        <v>600</v>
      </c>
      <c r="U8" s="23"/>
      <c r="V8" s="36">
        <f t="shared" ref="V8" si="8">T8-U8</f>
        <v>600</v>
      </c>
      <c r="W8" s="37">
        <f t="shared" ref="W8" si="9">P8+S8+V8</f>
        <v>669</v>
      </c>
      <c r="X8" s="38">
        <f t="shared" ref="X8" si="10">M8-W8</f>
        <v>2551</v>
      </c>
    </row>
    <row r="9" spans="1:24" s="2" customFormat="1" ht="24.95" customHeight="1" x14ac:dyDescent="0.25">
      <c r="A9" s="32">
        <v>44409</v>
      </c>
      <c r="B9" s="23">
        <f>B8</f>
        <v>43800</v>
      </c>
      <c r="C9" s="23">
        <f t="shared" ref="C9:C13" si="11">ROUND(B9*31%,0)</f>
        <v>13578</v>
      </c>
      <c r="D9" s="23">
        <f t="shared" ref="D9:D13" si="12">ROUND(B9*9%,0)</f>
        <v>3942</v>
      </c>
      <c r="E9" s="36">
        <f t="shared" ref="E9:E13" si="13">SUM(B9:D9)</f>
        <v>61320</v>
      </c>
      <c r="F9" s="23">
        <f>F8</f>
        <v>41500</v>
      </c>
      <c r="G9" s="23">
        <f t="shared" ref="G9:G13" si="14">ROUND(F9*31%,0)</f>
        <v>12865</v>
      </c>
      <c r="H9" s="23">
        <f t="shared" ref="H9:H13" si="15">ROUND(F9*9%,0)</f>
        <v>3735</v>
      </c>
      <c r="I9" s="36">
        <f t="shared" ref="I9:I13" si="16">SUM(F9:H9)</f>
        <v>58100</v>
      </c>
      <c r="J9" s="23">
        <f t="shared" ref="J9:J13" si="17">B9-F9</f>
        <v>2300</v>
      </c>
      <c r="K9" s="23">
        <f t="shared" ref="K9:K13" si="18">C9-G9</f>
        <v>713</v>
      </c>
      <c r="L9" s="23">
        <f t="shared" ref="L9:L13" si="19">D9-H9</f>
        <v>207</v>
      </c>
      <c r="M9" s="37">
        <f t="shared" ref="M9:M13" si="20">SUM(J9:L9)</f>
        <v>3220</v>
      </c>
      <c r="N9" s="23">
        <f t="shared" ref="N9:N10" si="21">ROUND(B9*3%,0)</f>
        <v>1314</v>
      </c>
      <c r="O9" s="23">
        <f t="shared" ref="O9:O10" si="22">ROUND(F9*3%,0)</f>
        <v>1245</v>
      </c>
      <c r="P9" s="36">
        <f t="shared" ref="P9:P13" si="23">N9-O9</f>
        <v>69</v>
      </c>
      <c r="Q9" s="6"/>
      <c r="R9" s="6"/>
      <c r="S9" s="36">
        <f t="shared" ref="S9:S13" si="24">Q9-R9</f>
        <v>0</v>
      </c>
      <c r="T9" s="23">
        <f t="shared" ref="T9:T31" si="25">MROUND(M9*20%,100)</f>
        <v>600</v>
      </c>
      <c r="U9" s="23"/>
      <c r="V9" s="36">
        <f t="shared" ref="V9:V13" si="26">T9-U9</f>
        <v>600</v>
      </c>
      <c r="W9" s="37">
        <f t="shared" ref="W9:W13" si="27">P9+S9+V9</f>
        <v>669</v>
      </c>
      <c r="X9" s="38">
        <f t="shared" ref="X9:X13" si="28">M9-W9</f>
        <v>2551</v>
      </c>
    </row>
    <row r="10" spans="1:24" s="2" customFormat="1" ht="24.95" customHeight="1" x14ac:dyDescent="0.25">
      <c r="A10" s="32">
        <v>44440</v>
      </c>
      <c r="B10" s="23">
        <f t="shared" ref="B10:B19" si="29">B9</f>
        <v>43800</v>
      </c>
      <c r="C10" s="23">
        <f t="shared" si="11"/>
        <v>13578</v>
      </c>
      <c r="D10" s="23">
        <f t="shared" si="12"/>
        <v>3942</v>
      </c>
      <c r="E10" s="36">
        <f t="shared" si="13"/>
        <v>61320</v>
      </c>
      <c r="F10" s="23">
        <f t="shared" ref="F10:F19" si="30">F9</f>
        <v>41500</v>
      </c>
      <c r="G10" s="23">
        <f t="shared" si="14"/>
        <v>12865</v>
      </c>
      <c r="H10" s="23">
        <f t="shared" si="15"/>
        <v>3735</v>
      </c>
      <c r="I10" s="36">
        <f t="shared" si="16"/>
        <v>58100</v>
      </c>
      <c r="J10" s="23">
        <f t="shared" si="17"/>
        <v>2300</v>
      </c>
      <c r="K10" s="23">
        <f t="shared" si="18"/>
        <v>713</v>
      </c>
      <c r="L10" s="23">
        <f t="shared" si="19"/>
        <v>207</v>
      </c>
      <c r="M10" s="37">
        <f t="shared" si="20"/>
        <v>3220</v>
      </c>
      <c r="N10" s="23">
        <f t="shared" si="21"/>
        <v>1314</v>
      </c>
      <c r="O10" s="23">
        <f t="shared" si="22"/>
        <v>1245</v>
      </c>
      <c r="P10" s="36">
        <f t="shared" si="23"/>
        <v>69</v>
      </c>
      <c r="Q10" s="6"/>
      <c r="R10" s="6"/>
      <c r="S10" s="36">
        <f t="shared" si="24"/>
        <v>0</v>
      </c>
      <c r="T10" s="23">
        <f t="shared" si="25"/>
        <v>600</v>
      </c>
      <c r="U10" s="23"/>
      <c r="V10" s="36">
        <f t="shared" si="26"/>
        <v>600</v>
      </c>
      <c r="W10" s="37">
        <f t="shared" si="27"/>
        <v>669</v>
      </c>
      <c r="X10" s="38">
        <f t="shared" si="28"/>
        <v>2551</v>
      </c>
    </row>
    <row r="11" spans="1:24" s="2" customFormat="1" ht="24.95" customHeight="1" x14ac:dyDescent="0.25">
      <c r="A11" s="32">
        <v>44470</v>
      </c>
      <c r="B11" s="23">
        <f t="shared" si="29"/>
        <v>43800</v>
      </c>
      <c r="C11" s="23">
        <f t="shared" si="11"/>
        <v>13578</v>
      </c>
      <c r="D11" s="23">
        <f t="shared" si="12"/>
        <v>3942</v>
      </c>
      <c r="E11" s="36">
        <f t="shared" si="13"/>
        <v>61320</v>
      </c>
      <c r="F11" s="23">
        <f t="shared" si="30"/>
        <v>41500</v>
      </c>
      <c r="G11" s="23">
        <f t="shared" si="14"/>
        <v>12865</v>
      </c>
      <c r="H11" s="23">
        <f t="shared" si="15"/>
        <v>3735</v>
      </c>
      <c r="I11" s="36">
        <f t="shared" si="16"/>
        <v>58100</v>
      </c>
      <c r="J11" s="23">
        <f t="shared" si="17"/>
        <v>2300</v>
      </c>
      <c r="K11" s="23">
        <f t="shared" si="18"/>
        <v>713</v>
      </c>
      <c r="L11" s="23">
        <f t="shared" si="19"/>
        <v>207</v>
      </c>
      <c r="M11" s="37">
        <f t="shared" si="20"/>
        <v>3220</v>
      </c>
      <c r="N11" s="23"/>
      <c r="O11" s="23"/>
      <c r="P11" s="36">
        <f t="shared" si="23"/>
        <v>0</v>
      </c>
      <c r="Q11" s="6"/>
      <c r="R11" s="6"/>
      <c r="S11" s="36">
        <f t="shared" si="24"/>
        <v>0</v>
      </c>
      <c r="T11" s="23">
        <f t="shared" si="25"/>
        <v>600</v>
      </c>
      <c r="U11" s="23"/>
      <c r="V11" s="36">
        <f t="shared" si="26"/>
        <v>600</v>
      </c>
      <c r="W11" s="37">
        <f t="shared" si="27"/>
        <v>600</v>
      </c>
      <c r="X11" s="38">
        <f t="shared" si="28"/>
        <v>2620</v>
      </c>
    </row>
    <row r="12" spans="1:24" s="2" customFormat="1" ht="24.95" customHeight="1" x14ac:dyDescent="0.25">
      <c r="A12" s="32">
        <v>44501</v>
      </c>
      <c r="B12" s="23">
        <f t="shared" si="29"/>
        <v>43800</v>
      </c>
      <c r="C12" s="23">
        <f t="shared" si="11"/>
        <v>13578</v>
      </c>
      <c r="D12" s="23">
        <f t="shared" si="12"/>
        <v>3942</v>
      </c>
      <c r="E12" s="36">
        <f t="shared" si="13"/>
        <v>61320</v>
      </c>
      <c r="F12" s="23">
        <f t="shared" si="30"/>
        <v>41500</v>
      </c>
      <c r="G12" s="23">
        <f t="shared" si="14"/>
        <v>12865</v>
      </c>
      <c r="H12" s="23">
        <f t="shared" si="15"/>
        <v>3735</v>
      </c>
      <c r="I12" s="36">
        <f t="shared" si="16"/>
        <v>58100</v>
      </c>
      <c r="J12" s="23">
        <f t="shared" si="17"/>
        <v>2300</v>
      </c>
      <c r="K12" s="23">
        <f t="shared" si="18"/>
        <v>713</v>
      </c>
      <c r="L12" s="23">
        <f t="shared" si="19"/>
        <v>207</v>
      </c>
      <c r="M12" s="37">
        <f t="shared" si="20"/>
        <v>3220</v>
      </c>
      <c r="N12" s="23"/>
      <c r="O12" s="23"/>
      <c r="P12" s="36">
        <f t="shared" si="23"/>
        <v>0</v>
      </c>
      <c r="Q12" s="6"/>
      <c r="R12" s="6"/>
      <c r="S12" s="36">
        <f t="shared" si="24"/>
        <v>0</v>
      </c>
      <c r="T12" s="23">
        <f t="shared" si="25"/>
        <v>600</v>
      </c>
      <c r="U12" s="23"/>
      <c r="V12" s="36">
        <f t="shared" si="26"/>
        <v>600</v>
      </c>
      <c r="W12" s="37">
        <f t="shared" si="27"/>
        <v>600</v>
      </c>
      <c r="X12" s="38">
        <f t="shared" si="28"/>
        <v>2620</v>
      </c>
    </row>
    <row r="13" spans="1:24" s="2" customFormat="1" ht="24.95" customHeight="1" x14ac:dyDescent="0.25">
      <c r="A13" s="32">
        <v>44531</v>
      </c>
      <c r="B13" s="23">
        <f t="shared" si="29"/>
        <v>43800</v>
      </c>
      <c r="C13" s="23">
        <f t="shared" si="11"/>
        <v>13578</v>
      </c>
      <c r="D13" s="23">
        <f t="shared" si="12"/>
        <v>3942</v>
      </c>
      <c r="E13" s="36">
        <f t="shared" si="13"/>
        <v>61320</v>
      </c>
      <c r="F13" s="23">
        <f t="shared" si="30"/>
        <v>41500</v>
      </c>
      <c r="G13" s="23">
        <f t="shared" si="14"/>
        <v>12865</v>
      </c>
      <c r="H13" s="23">
        <f t="shared" si="15"/>
        <v>3735</v>
      </c>
      <c r="I13" s="36">
        <f t="shared" si="16"/>
        <v>58100</v>
      </c>
      <c r="J13" s="23">
        <f t="shared" si="17"/>
        <v>2300</v>
      </c>
      <c r="K13" s="23">
        <f t="shared" si="18"/>
        <v>713</v>
      </c>
      <c r="L13" s="23">
        <f t="shared" si="19"/>
        <v>207</v>
      </c>
      <c r="M13" s="37">
        <f t="shared" si="20"/>
        <v>3220</v>
      </c>
      <c r="N13" s="23"/>
      <c r="O13" s="23"/>
      <c r="P13" s="36">
        <f t="shared" si="23"/>
        <v>0</v>
      </c>
      <c r="Q13" s="6"/>
      <c r="R13" s="6"/>
      <c r="S13" s="36">
        <f t="shared" si="24"/>
        <v>0</v>
      </c>
      <c r="T13" s="23">
        <f t="shared" si="25"/>
        <v>600</v>
      </c>
      <c r="U13" s="23"/>
      <c r="V13" s="36">
        <f t="shared" si="26"/>
        <v>600</v>
      </c>
      <c r="W13" s="37">
        <f t="shared" si="27"/>
        <v>600</v>
      </c>
      <c r="X13" s="38">
        <f t="shared" si="28"/>
        <v>2620</v>
      </c>
    </row>
    <row r="14" spans="1:24" s="2" customFormat="1" ht="24.95" customHeight="1" x14ac:dyDescent="0.25">
      <c r="A14" s="31">
        <v>44562</v>
      </c>
      <c r="B14" s="23">
        <f t="shared" si="29"/>
        <v>43800</v>
      </c>
      <c r="C14" s="23">
        <f>ROUND(B14*34%,0)</f>
        <v>14892</v>
      </c>
      <c r="D14" s="23">
        <f t="shared" ref="D14:D23" si="31">ROUND(B14*9%,0)</f>
        <v>3942</v>
      </c>
      <c r="E14" s="36">
        <f t="shared" ref="E14:E16" si="32">SUM(B14:D14)</f>
        <v>62634</v>
      </c>
      <c r="F14" s="23">
        <f t="shared" si="30"/>
        <v>41500</v>
      </c>
      <c r="G14" s="23">
        <f>ROUND(F14*34%,0)</f>
        <v>14110</v>
      </c>
      <c r="H14" s="23">
        <f t="shared" ref="H14:H31" si="33">ROUND(F14*9%,0)</f>
        <v>3735</v>
      </c>
      <c r="I14" s="36">
        <f t="shared" ref="I14:I31" si="34">SUM(F14:H14)</f>
        <v>59345</v>
      </c>
      <c r="J14" s="23">
        <f t="shared" ref="J14:J15" si="35">B14-F14</f>
        <v>2300</v>
      </c>
      <c r="K14" s="23">
        <f t="shared" ref="K14:K15" si="36">C14-G14</f>
        <v>782</v>
      </c>
      <c r="L14" s="23">
        <f t="shared" ref="L14:L15" si="37">D14-H14</f>
        <v>207</v>
      </c>
      <c r="M14" s="37">
        <f t="shared" ref="M14:M16" si="38">SUM(J14:L14)</f>
        <v>3289</v>
      </c>
      <c r="N14" s="23">
        <f>ROUND(B14*3%,0)</f>
        <v>1314</v>
      </c>
      <c r="O14" s="23">
        <f>ROUND(F14*3%,0)</f>
        <v>1245</v>
      </c>
      <c r="P14" s="36">
        <f t="shared" ref="P14:P16" si="39">N14-O14</f>
        <v>69</v>
      </c>
      <c r="Q14" s="7"/>
      <c r="R14" s="7"/>
      <c r="S14" s="36">
        <f t="shared" ref="S14:S16" si="40">Q14-R14</f>
        <v>0</v>
      </c>
      <c r="T14" s="23">
        <f t="shared" si="25"/>
        <v>700</v>
      </c>
      <c r="U14" s="23"/>
      <c r="V14" s="36">
        <f t="shared" ref="V14:V16" si="41">T14-U14</f>
        <v>700</v>
      </c>
      <c r="W14" s="37">
        <f t="shared" ref="W13:W31" si="42">P14+S14+V14</f>
        <v>769</v>
      </c>
      <c r="X14" s="38">
        <f t="shared" ref="X13:X27" si="43">M14-W14</f>
        <v>2520</v>
      </c>
    </row>
    <row r="15" spans="1:24" s="2" customFormat="1" ht="24.95" customHeight="1" x14ac:dyDescent="0.25">
      <c r="A15" s="32">
        <v>44593</v>
      </c>
      <c r="B15" s="23">
        <f t="shared" si="29"/>
        <v>43800</v>
      </c>
      <c r="C15" s="23">
        <f t="shared" ref="C15:C19" si="44">ROUND(B15*34%,0)</f>
        <v>14892</v>
      </c>
      <c r="D15" s="23">
        <f t="shared" si="31"/>
        <v>3942</v>
      </c>
      <c r="E15" s="36">
        <f t="shared" si="32"/>
        <v>62634</v>
      </c>
      <c r="F15" s="23">
        <f t="shared" si="30"/>
        <v>41500</v>
      </c>
      <c r="G15" s="23">
        <f t="shared" ref="G15:G19" si="45">ROUND(F15*34%,0)</f>
        <v>14110</v>
      </c>
      <c r="H15" s="23">
        <f t="shared" si="33"/>
        <v>3735</v>
      </c>
      <c r="I15" s="36">
        <f t="shared" si="34"/>
        <v>59345</v>
      </c>
      <c r="J15" s="23">
        <f t="shared" si="35"/>
        <v>2300</v>
      </c>
      <c r="K15" s="23">
        <f t="shared" si="36"/>
        <v>782</v>
      </c>
      <c r="L15" s="23">
        <f t="shared" si="37"/>
        <v>207</v>
      </c>
      <c r="M15" s="37">
        <f t="shared" si="38"/>
        <v>3289</v>
      </c>
      <c r="N15" s="23">
        <f t="shared" ref="N15:N16" si="46">ROUND(B15*3%,0)</f>
        <v>1314</v>
      </c>
      <c r="O15" s="23">
        <f t="shared" ref="O15:O16" si="47">ROUND(F15*3%,0)</f>
        <v>1245</v>
      </c>
      <c r="P15" s="36">
        <f t="shared" si="39"/>
        <v>69</v>
      </c>
      <c r="Q15" s="6"/>
      <c r="R15" s="6"/>
      <c r="S15" s="36">
        <f t="shared" si="40"/>
        <v>0</v>
      </c>
      <c r="T15" s="23">
        <f t="shared" si="25"/>
        <v>700</v>
      </c>
      <c r="U15" s="23"/>
      <c r="V15" s="36">
        <f t="shared" si="41"/>
        <v>700</v>
      </c>
      <c r="W15" s="37">
        <f t="shared" si="42"/>
        <v>769</v>
      </c>
      <c r="X15" s="38">
        <f t="shared" si="43"/>
        <v>2520</v>
      </c>
    </row>
    <row r="16" spans="1:24" s="2" customFormat="1" ht="24.95" customHeight="1" x14ac:dyDescent="0.25">
      <c r="A16" s="32">
        <v>44621</v>
      </c>
      <c r="B16" s="23">
        <f t="shared" si="29"/>
        <v>43800</v>
      </c>
      <c r="C16" s="23">
        <f t="shared" si="44"/>
        <v>14892</v>
      </c>
      <c r="D16" s="23">
        <f t="shared" si="31"/>
        <v>3942</v>
      </c>
      <c r="E16" s="36">
        <f t="shared" si="32"/>
        <v>62634</v>
      </c>
      <c r="F16" s="23">
        <f t="shared" si="30"/>
        <v>41500</v>
      </c>
      <c r="G16" s="23">
        <f t="shared" si="45"/>
        <v>14110</v>
      </c>
      <c r="H16" s="23">
        <f t="shared" si="33"/>
        <v>3735</v>
      </c>
      <c r="I16" s="36">
        <f t="shared" si="34"/>
        <v>59345</v>
      </c>
      <c r="J16" s="23">
        <f t="shared" ref="J16" si="48">B16-F16</f>
        <v>2300</v>
      </c>
      <c r="K16" s="23">
        <f t="shared" ref="K16" si="49">C16-G16</f>
        <v>782</v>
      </c>
      <c r="L16" s="23">
        <f t="shared" ref="L16" si="50">D16-H16</f>
        <v>207</v>
      </c>
      <c r="M16" s="37">
        <f t="shared" si="38"/>
        <v>3289</v>
      </c>
      <c r="N16" s="23">
        <f t="shared" si="46"/>
        <v>1314</v>
      </c>
      <c r="O16" s="23">
        <f t="shared" si="47"/>
        <v>1245</v>
      </c>
      <c r="P16" s="36">
        <f t="shared" si="39"/>
        <v>69</v>
      </c>
      <c r="Q16" s="6"/>
      <c r="R16" s="6"/>
      <c r="S16" s="36">
        <f t="shared" si="40"/>
        <v>0</v>
      </c>
      <c r="T16" s="23">
        <f t="shared" si="25"/>
        <v>700</v>
      </c>
      <c r="U16" s="23"/>
      <c r="V16" s="36">
        <f t="shared" si="41"/>
        <v>700</v>
      </c>
      <c r="W16" s="37">
        <f t="shared" si="42"/>
        <v>769</v>
      </c>
      <c r="X16" s="38">
        <f t="shared" si="43"/>
        <v>2520</v>
      </c>
    </row>
    <row r="17" spans="1:24" s="2" customFormat="1" ht="24.95" customHeight="1" x14ac:dyDescent="0.25">
      <c r="A17" s="32">
        <v>44652</v>
      </c>
      <c r="B17" s="23">
        <f t="shared" si="29"/>
        <v>43800</v>
      </c>
      <c r="C17" s="23">
        <f t="shared" si="44"/>
        <v>14892</v>
      </c>
      <c r="D17" s="23">
        <f t="shared" si="31"/>
        <v>3942</v>
      </c>
      <c r="E17" s="36">
        <f t="shared" ref="E17:E22" si="51">SUM(B17:D17)</f>
        <v>62634</v>
      </c>
      <c r="F17" s="23">
        <f t="shared" si="30"/>
        <v>41500</v>
      </c>
      <c r="G17" s="23">
        <f t="shared" si="45"/>
        <v>14110</v>
      </c>
      <c r="H17" s="23">
        <f t="shared" si="33"/>
        <v>3735</v>
      </c>
      <c r="I17" s="36">
        <f t="shared" si="34"/>
        <v>59345</v>
      </c>
      <c r="J17" s="23">
        <f t="shared" ref="J17:L22" si="52">B17-F17</f>
        <v>2300</v>
      </c>
      <c r="K17" s="23">
        <f t="shared" si="52"/>
        <v>782</v>
      </c>
      <c r="L17" s="23">
        <f t="shared" si="52"/>
        <v>207</v>
      </c>
      <c r="M17" s="37">
        <f t="shared" ref="M17:M22" si="53">SUM(J17:L17)</f>
        <v>3289</v>
      </c>
      <c r="N17" s="23"/>
      <c r="O17" s="23"/>
      <c r="P17" s="36">
        <f t="shared" ref="P17:P20" si="54">N17-O17</f>
        <v>0</v>
      </c>
      <c r="Q17" s="6"/>
      <c r="R17" s="6"/>
      <c r="S17" s="36">
        <f t="shared" ref="S17:S22" si="55">Q17-R17</f>
        <v>0</v>
      </c>
      <c r="T17" s="23">
        <f t="shared" si="25"/>
        <v>700</v>
      </c>
      <c r="U17" s="23"/>
      <c r="V17" s="36">
        <f t="shared" ref="V17:V22" si="56">T17-U17</f>
        <v>700</v>
      </c>
      <c r="W17" s="37">
        <f t="shared" si="42"/>
        <v>700</v>
      </c>
      <c r="X17" s="38">
        <f t="shared" si="43"/>
        <v>2589</v>
      </c>
    </row>
    <row r="18" spans="1:24" s="2" customFormat="1" ht="24.95" customHeight="1" x14ac:dyDescent="0.25">
      <c r="A18" s="32">
        <v>44682</v>
      </c>
      <c r="B18" s="23">
        <f t="shared" si="29"/>
        <v>43800</v>
      </c>
      <c r="C18" s="23">
        <f t="shared" si="44"/>
        <v>14892</v>
      </c>
      <c r="D18" s="23">
        <f t="shared" si="31"/>
        <v>3942</v>
      </c>
      <c r="E18" s="36">
        <f t="shared" si="51"/>
        <v>62634</v>
      </c>
      <c r="F18" s="23">
        <f t="shared" si="30"/>
        <v>41500</v>
      </c>
      <c r="G18" s="23">
        <f t="shared" si="45"/>
        <v>14110</v>
      </c>
      <c r="H18" s="23">
        <f t="shared" si="33"/>
        <v>3735</v>
      </c>
      <c r="I18" s="36">
        <f t="shared" si="34"/>
        <v>59345</v>
      </c>
      <c r="J18" s="23">
        <f t="shared" si="52"/>
        <v>2300</v>
      </c>
      <c r="K18" s="23">
        <f t="shared" si="52"/>
        <v>782</v>
      </c>
      <c r="L18" s="23">
        <f t="shared" si="52"/>
        <v>207</v>
      </c>
      <c r="M18" s="37">
        <f t="shared" si="53"/>
        <v>3289</v>
      </c>
      <c r="N18" s="23"/>
      <c r="O18" s="23"/>
      <c r="P18" s="36">
        <f t="shared" si="54"/>
        <v>0</v>
      </c>
      <c r="Q18" s="6"/>
      <c r="R18" s="6"/>
      <c r="S18" s="36">
        <f t="shared" si="55"/>
        <v>0</v>
      </c>
      <c r="T18" s="23">
        <f t="shared" si="25"/>
        <v>700</v>
      </c>
      <c r="U18" s="23"/>
      <c r="V18" s="36">
        <f t="shared" si="56"/>
        <v>700</v>
      </c>
      <c r="W18" s="37">
        <f t="shared" si="42"/>
        <v>700</v>
      </c>
      <c r="X18" s="38">
        <f t="shared" si="43"/>
        <v>2589</v>
      </c>
    </row>
    <row r="19" spans="1:24" s="2" customFormat="1" ht="24.95" customHeight="1" x14ac:dyDescent="0.25">
      <c r="A19" s="32">
        <v>44713</v>
      </c>
      <c r="B19" s="23">
        <f t="shared" si="29"/>
        <v>43800</v>
      </c>
      <c r="C19" s="23">
        <f t="shared" si="44"/>
        <v>14892</v>
      </c>
      <c r="D19" s="23">
        <f t="shared" si="31"/>
        <v>3942</v>
      </c>
      <c r="E19" s="36">
        <f t="shared" si="51"/>
        <v>62634</v>
      </c>
      <c r="F19" s="23">
        <f t="shared" si="30"/>
        <v>41500</v>
      </c>
      <c r="G19" s="23">
        <f t="shared" si="45"/>
        <v>14110</v>
      </c>
      <c r="H19" s="23">
        <f t="shared" si="33"/>
        <v>3735</v>
      </c>
      <c r="I19" s="36">
        <f t="shared" si="34"/>
        <v>59345</v>
      </c>
      <c r="J19" s="23">
        <f t="shared" si="52"/>
        <v>2300</v>
      </c>
      <c r="K19" s="23">
        <f t="shared" si="52"/>
        <v>782</v>
      </c>
      <c r="L19" s="23">
        <f t="shared" si="52"/>
        <v>207</v>
      </c>
      <c r="M19" s="37">
        <f t="shared" si="53"/>
        <v>3289</v>
      </c>
      <c r="N19" s="23"/>
      <c r="O19" s="23"/>
      <c r="P19" s="36">
        <f t="shared" si="54"/>
        <v>0</v>
      </c>
      <c r="Q19" s="6"/>
      <c r="R19" s="6"/>
      <c r="S19" s="36">
        <f t="shared" si="55"/>
        <v>0</v>
      </c>
      <c r="T19" s="23">
        <f t="shared" si="25"/>
        <v>700</v>
      </c>
      <c r="U19" s="23"/>
      <c r="V19" s="36">
        <f t="shared" si="56"/>
        <v>700</v>
      </c>
      <c r="W19" s="37">
        <f t="shared" si="42"/>
        <v>700</v>
      </c>
      <c r="X19" s="38">
        <f t="shared" si="43"/>
        <v>2589</v>
      </c>
    </row>
    <row r="20" spans="1:24" s="2" customFormat="1" ht="24.95" customHeight="1" x14ac:dyDescent="0.25">
      <c r="A20" s="31">
        <v>44743</v>
      </c>
      <c r="B20" s="23">
        <f>MROUND(B19*1.03,100)</f>
        <v>45100</v>
      </c>
      <c r="C20" s="23">
        <f>ROUND(B20*38%,0)</f>
        <v>17138</v>
      </c>
      <c r="D20" s="23">
        <f t="shared" si="31"/>
        <v>4059</v>
      </c>
      <c r="E20" s="36">
        <f t="shared" si="51"/>
        <v>66297</v>
      </c>
      <c r="F20" s="23">
        <f>MROUND(F19*1.03,100)</f>
        <v>42700</v>
      </c>
      <c r="G20" s="23">
        <f>ROUND(F20*38%,0)</f>
        <v>16226</v>
      </c>
      <c r="H20" s="23">
        <f t="shared" si="33"/>
        <v>3843</v>
      </c>
      <c r="I20" s="36">
        <f t="shared" si="34"/>
        <v>62769</v>
      </c>
      <c r="J20" s="23">
        <f t="shared" si="52"/>
        <v>2400</v>
      </c>
      <c r="K20" s="23">
        <f t="shared" si="52"/>
        <v>912</v>
      </c>
      <c r="L20" s="23">
        <f t="shared" si="52"/>
        <v>216</v>
      </c>
      <c r="M20" s="37">
        <f t="shared" si="53"/>
        <v>3528</v>
      </c>
      <c r="N20" s="23">
        <f>ROUND(B20*4%,0)</f>
        <v>1804</v>
      </c>
      <c r="O20" s="23">
        <f>ROUND(F20*4%,0)</f>
        <v>1708</v>
      </c>
      <c r="P20" s="36">
        <f t="shared" si="54"/>
        <v>96</v>
      </c>
      <c r="Q20" s="7"/>
      <c r="R20" s="7"/>
      <c r="S20" s="36">
        <f t="shared" si="55"/>
        <v>0</v>
      </c>
      <c r="T20" s="23">
        <f t="shared" si="25"/>
        <v>700</v>
      </c>
      <c r="U20" s="23"/>
      <c r="V20" s="36">
        <f t="shared" si="56"/>
        <v>700</v>
      </c>
      <c r="W20" s="37">
        <f t="shared" si="42"/>
        <v>796</v>
      </c>
      <c r="X20" s="38">
        <f t="shared" si="43"/>
        <v>2732</v>
      </c>
    </row>
    <row r="21" spans="1:24" s="2" customFormat="1" ht="24.95" customHeight="1" x14ac:dyDescent="0.25">
      <c r="A21" s="32">
        <v>44774</v>
      </c>
      <c r="B21" s="23">
        <f>B20</f>
        <v>45100</v>
      </c>
      <c r="C21" s="23">
        <f t="shared" ref="C21:C25" si="57">ROUND(B21*38%,0)</f>
        <v>17138</v>
      </c>
      <c r="D21" s="23">
        <f t="shared" si="31"/>
        <v>4059</v>
      </c>
      <c r="E21" s="36">
        <f t="shared" si="51"/>
        <v>66297</v>
      </c>
      <c r="F21" s="23">
        <f>F20</f>
        <v>42700</v>
      </c>
      <c r="G21" s="23">
        <f t="shared" ref="G21:G25" si="58">ROUND(F21*38%,0)</f>
        <v>16226</v>
      </c>
      <c r="H21" s="23">
        <f t="shared" si="33"/>
        <v>3843</v>
      </c>
      <c r="I21" s="36">
        <f t="shared" si="34"/>
        <v>62769</v>
      </c>
      <c r="J21" s="23">
        <f t="shared" si="52"/>
        <v>2400</v>
      </c>
      <c r="K21" s="23">
        <f t="shared" si="52"/>
        <v>912</v>
      </c>
      <c r="L21" s="23">
        <f t="shared" si="52"/>
        <v>216</v>
      </c>
      <c r="M21" s="37">
        <f t="shared" si="53"/>
        <v>3528</v>
      </c>
      <c r="N21" s="23">
        <f t="shared" ref="N21:N22" si="59">ROUND(B21*4%,0)</f>
        <v>1804</v>
      </c>
      <c r="O21" s="23">
        <f t="shared" ref="O21:O22" si="60">ROUND(F21*4%,0)</f>
        <v>1708</v>
      </c>
      <c r="P21" s="36">
        <f t="shared" ref="P21:P22" si="61">N21-O21</f>
        <v>96</v>
      </c>
      <c r="Q21" s="6"/>
      <c r="R21" s="6"/>
      <c r="S21" s="36">
        <f t="shared" si="55"/>
        <v>0</v>
      </c>
      <c r="T21" s="23">
        <f t="shared" si="25"/>
        <v>700</v>
      </c>
      <c r="U21" s="23"/>
      <c r="V21" s="36">
        <f t="shared" si="56"/>
        <v>700</v>
      </c>
      <c r="W21" s="37">
        <f t="shared" si="42"/>
        <v>796</v>
      </c>
      <c r="X21" s="38">
        <f t="shared" si="43"/>
        <v>2732</v>
      </c>
    </row>
    <row r="22" spans="1:24" s="2" customFormat="1" ht="24.95" customHeight="1" x14ac:dyDescent="0.25">
      <c r="A22" s="32">
        <v>44805</v>
      </c>
      <c r="B22" s="23">
        <f t="shared" ref="B22:B31" si="62">B21</f>
        <v>45100</v>
      </c>
      <c r="C22" s="23">
        <f t="shared" si="57"/>
        <v>17138</v>
      </c>
      <c r="D22" s="23">
        <f t="shared" si="31"/>
        <v>4059</v>
      </c>
      <c r="E22" s="36">
        <f t="shared" si="51"/>
        <v>66297</v>
      </c>
      <c r="F22" s="23">
        <f t="shared" ref="F22:F31" si="63">F21</f>
        <v>42700</v>
      </c>
      <c r="G22" s="23">
        <f t="shared" si="58"/>
        <v>16226</v>
      </c>
      <c r="H22" s="23">
        <f t="shared" si="33"/>
        <v>3843</v>
      </c>
      <c r="I22" s="36">
        <f t="shared" si="34"/>
        <v>62769</v>
      </c>
      <c r="J22" s="23">
        <f t="shared" si="52"/>
        <v>2400</v>
      </c>
      <c r="K22" s="23">
        <f t="shared" si="52"/>
        <v>912</v>
      </c>
      <c r="L22" s="23">
        <f t="shared" si="52"/>
        <v>216</v>
      </c>
      <c r="M22" s="37">
        <f t="shared" si="53"/>
        <v>3528</v>
      </c>
      <c r="N22" s="23">
        <f t="shared" si="59"/>
        <v>1804</v>
      </c>
      <c r="O22" s="23">
        <f t="shared" si="60"/>
        <v>1708</v>
      </c>
      <c r="P22" s="36">
        <f t="shared" si="61"/>
        <v>96</v>
      </c>
      <c r="Q22" s="6"/>
      <c r="R22" s="6"/>
      <c r="S22" s="36">
        <f t="shared" si="55"/>
        <v>0</v>
      </c>
      <c r="T22" s="23">
        <f t="shared" si="25"/>
        <v>700</v>
      </c>
      <c r="U22" s="23"/>
      <c r="V22" s="36">
        <f t="shared" si="56"/>
        <v>700</v>
      </c>
      <c r="W22" s="37">
        <f t="shared" si="42"/>
        <v>796</v>
      </c>
      <c r="X22" s="38">
        <f t="shared" si="43"/>
        <v>2732</v>
      </c>
    </row>
    <row r="23" spans="1:24" s="2" customFormat="1" ht="24.95" customHeight="1" x14ac:dyDescent="0.25">
      <c r="A23" s="32">
        <v>44835</v>
      </c>
      <c r="B23" s="23">
        <f t="shared" si="62"/>
        <v>45100</v>
      </c>
      <c r="C23" s="23">
        <f t="shared" si="57"/>
        <v>17138</v>
      </c>
      <c r="D23" s="23">
        <f t="shared" si="31"/>
        <v>4059</v>
      </c>
      <c r="E23" s="36">
        <f t="shared" ref="E23:E27" si="64">SUM(B23:D23)</f>
        <v>66297</v>
      </c>
      <c r="F23" s="23">
        <f t="shared" si="63"/>
        <v>42700</v>
      </c>
      <c r="G23" s="23">
        <f t="shared" si="58"/>
        <v>16226</v>
      </c>
      <c r="H23" s="23">
        <f t="shared" si="33"/>
        <v>3843</v>
      </c>
      <c r="I23" s="36">
        <f t="shared" si="34"/>
        <v>62769</v>
      </c>
      <c r="J23" s="23">
        <f t="shared" ref="J23:J27" si="65">B23-F23</f>
        <v>2400</v>
      </c>
      <c r="K23" s="23">
        <f t="shared" ref="K23:K27" si="66">C23-G23</f>
        <v>912</v>
      </c>
      <c r="L23" s="23">
        <f t="shared" ref="L23:L27" si="67">D23-H23</f>
        <v>216</v>
      </c>
      <c r="M23" s="37">
        <f t="shared" ref="M23:M27" si="68">SUM(J23:L23)</f>
        <v>3528</v>
      </c>
      <c r="N23" s="24"/>
      <c r="O23" s="24"/>
      <c r="P23" s="36">
        <f t="shared" ref="P23:P31" si="69">N23-O23</f>
        <v>0</v>
      </c>
      <c r="Q23" s="8"/>
      <c r="R23" s="8"/>
      <c r="S23" s="36">
        <f t="shared" ref="S23:S27" si="70">Q23-R23</f>
        <v>0</v>
      </c>
      <c r="T23" s="23">
        <f t="shared" si="25"/>
        <v>700</v>
      </c>
      <c r="U23" s="24"/>
      <c r="V23" s="36">
        <f t="shared" ref="V23:V27" si="71">T23-U23</f>
        <v>700</v>
      </c>
      <c r="W23" s="37">
        <f t="shared" si="42"/>
        <v>700</v>
      </c>
      <c r="X23" s="38">
        <f t="shared" si="43"/>
        <v>2828</v>
      </c>
    </row>
    <row r="24" spans="1:24" s="2" customFormat="1" ht="24.95" customHeight="1" x14ac:dyDescent="0.25">
      <c r="A24" s="32">
        <v>44866</v>
      </c>
      <c r="B24" s="23">
        <f t="shared" si="62"/>
        <v>45100</v>
      </c>
      <c r="C24" s="23">
        <f t="shared" si="57"/>
        <v>17138</v>
      </c>
      <c r="D24" s="23">
        <f t="shared" ref="D24:D27" si="72">ROUND(B24*9%,0)</f>
        <v>4059</v>
      </c>
      <c r="E24" s="36">
        <f t="shared" si="64"/>
        <v>66297</v>
      </c>
      <c r="F24" s="23">
        <f t="shared" si="63"/>
        <v>42700</v>
      </c>
      <c r="G24" s="23">
        <f t="shared" si="58"/>
        <v>16226</v>
      </c>
      <c r="H24" s="23">
        <f t="shared" si="33"/>
        <v>3843</v>
      </c>
      <c r="I24" s="36">
        <f t="shared" si="34"/>
        <v>62769</v>
      </c>
      <c r="J24" s="23">
        <f t="shared" si="65"/>
        <v>2400</v>
      </c>
      <c r="K24" s="23">
        <f t="shared" si="66"/>
        <v>912</v>
      </c>
      <c r="L24" s="23">
        <f t="shared" si="67"/>
        <v>216</v>
      </c>
      <c r="M24" s="37">
        <f t="shared" si="68"/>
        <v>3528</v>
      </c>
      <c r="N24" s="24"/>
      <c r="O24" s="24"/>
      <c r="P24" s="36">
        <f t="shared" si="69"/>
        <v>0</v>
      </c>
      <c r="Q24" s="8"/>
      <c r="R24" s="8"/>
      <c r="S24" s="36">
        <f t="shared" si="70"/>
        <v>0</v>
      </c>
      <c r="T24" s="23">
        <f t="shared" si="25"/>
        <v>700</v>
      </c>
      <c r="U24" s="24"/>
      <c r="V24" s="36">
        <f t="shared" si="71"/>
        <v>700</v>
      </c>
      <c r="W24" s="37">
        <f t="shared" si="42"/>
        <v>700</v>
      </c>
      <c r="X24" s="38">
        <f t="shared" si="43"/>
        <v>2828</v>
      </c>
    </row>
    <row r="25" spans="1:24" s="2" customFormat="1" ht="24.95" customHeight="1" x14ac:dyDescent="0.25">
      <c r="A25" s="32">
        <v>44896</v>
      </c>
      <c r="B25" s="23">
        <f t="shared" si="62"/>
        <v>45100</v>
      </c>
      <c r="C25" s="23">
        <f t="shared" si="57"/>
        <v>17138</v>
      </c>
      <c r="D25" s="23">
        <f t="shared" si="72"/>
        <v>4059</v>
      </c>
      <c r="E25" s="36">
        <f t="shared" si="64"/>
        <v>66297</v>
      </c>
      <c r="F25" s="23">
        <f t="shared" si="63"/>
        <v>42700</v>
      </c>
      <c r="G25" s="23">
        <f t="shared" si="58"/>
        <v>16226</v>
      </c>
      <c r="H25" s="23">
        <f t="shared" si="33"/>
        <v>3843</v>
      </c>
      <c r="I25" s="36">
        <f t="shared" si="34"/>
        <v>62769</v>
      </c>
      <c r="J25" s="23">
        <f t="shared" si="65"/>
        <v>2400</v>
      </c>
      <c r="K25" s="23">
        <f t="shared" si="66"/>
        <v>912</v>
      </c>
      <c r="L25" s="23">
        <f t="shared" si="67"/>
        <v>216</v>
      </c>
      <c r="M25" s="37">
        <f t="shared" si="68"/>
        <v>3528</v>
      </c>
      <c r="N25" s="24"/>
      <c r="O25" s="24"/>
      <c r="P25" s="36">
        <f t="shared" si="69"/>
        <v>0</v>
      </c>
      <c r="Q25" s="8"/>
      <c r="R25" s="8"/>
      <c r="S25" s="36">
        <f t="shared" si="70"/>
        <v>0</v>
      </c>
      <c r="T25" s="23">
        <f t="shared" si="25"/>
        <v>700</v>
      </c>
      <c r="U25" s="24"/>
      <c r="V25" s="36">
        <f t="shared" si="71"/>
        <v>700</v>
      </c>
      <c r="W25" s="37">
        <f t="shared" si="42"/>
        <v>700</v>
      </c>
      <c r="X25" s="38">
        <f t="shared" si="43"/>
        <v>2828</v>
      </c>
    </row>
    <row r="26" spans="1:24" s="2" customFormat="1" ht="24.95" customHeight="1" x14ac:dyDescent="0.25">
      <c r="A26" s="31">
        <v>44927</v>
      </c>
      <c r="B26" s="23">
        <f t="shared" si="62"/>
        <v>45100</v>
      </c>
      <c r="C26" s="23">
        <f>ROUND(B26*42%,0)</f>
        <v>18942</v>
      </c>
      <c r="D26" s="23">
        <f t="shared" si="72"/>
        <v>4059</v>
      </c>
      <c r="E26" s="36">
        <f t="shared" si="64"/>
        <v>68101</v>
      </c>
      <c r="F26" s="23">
        <f t="shared" si="63"/>
        <v>42700</v>
      </c>
      <c r="G26" s="23">
        <f>ROUND(F26*42%,0)</f>
        <v>17934</v>
      </c>
      <c r="H26" s="23">
        <f t="shared" si="33"/>
        <v>3843</v>
      </c>
      <c r="I26" s="36">
        <f t="shared" si="34"/>
        <v>64477</v>
      </c>
      <c r="J26" s="23">
        <f t="shared" si="65"/>
        <v>2400</v>
      </c>
      <c r="K26" s="23">
        <f t="shared" si="66"/>
        <v>1008</v>
      </c>
      <c r="L26" s="23">
        <f t="shared" si="67"/>
        <v>216</v>
      </c>
      <c r="M26" s="37">
        <f t="shared" si="68"/>
        <v>3624</v>
      </c>
      <c r="N26" s="23">
        <f>ROUND(B26*4%,0)</f>
        <v>1804</v>
      </c>
      <c r="O26" s="23">
        <f>ROUND(F26*4%,0)</f>
        <v>1708</v>
      </c>
      <c r="P26" s="36">
        <f t="shared" si="69"/>
        <v>96</v>
      </c>
      <c r="Q26" s="9"/>
      <c r="R26" s="9"/>
      <c r="S26" s="36">
        <f t="shared" si="70"/>
        <v>0</v>
      </c>
      <c r="T26" s="23">
        <f t="shared" si="25"/>
        <v>700</v>
      </c>
      <c r="U26" s="24"/>
      <c r="V26" s="36">
        <f t="shared" si="71"/>
        <v>700</v>
      </c>
      <c r="W26" s="37">
        <f t="shared" si="42"/>
        <v>796</v>
      </c>
      <c r="X26" s="38">
        <f t="shared" si="43"/>
        <v>2828</v>
      </c>
    </row>
    <row r="27" spans="1:24" s="2" customFormat="1" ht="24.95" customHeight="1" x14ac:dyDescent="0.25">
      <c r="A27" s="32">
        <v>44958</v>
      </c>
      <c r="B27" s="23">
        <f t="shared" si="62"/>
        <v>45100</v>
      </c>
      <c r="C27" s="23">
        <f t="shared" ref="C27:C31" si="73">ROUND(B27*42%,0)</f>
        <v>18942</v>
      </c>
      <c r="D27" s="23">
        <f t="shared" si="72"/>
        <v>4059</v>
      </c>
      <c r="E27" s="36">
        <f t="shared" si="64"/>
        <v>68101</v>
      </c>
      <c r="F27" s="23">
        <f t="shared" si="63"/>
        <v>42700</v>
      </c>
      <c r="G27" s="23">
        <f t="shared" ref="G27:G31" si="74">ROUND(F27*42%,0)</f>
        <v>17934</v>
      </c>
      <c r="H27" s="23">
        <f t="shared" si="33"/>
        <v>3843</v>
      </c>
      <c r="I27" s="36">
        <f t="shared" si="34"/>
        <v>64477</v>
      </c>
      <c r="J27" s="23">
        <f t="shared" si="65"/>
        <v>2400</v>
      </c>
      <c r="K27" s="23">
        <f t="shared" si="66"/>
        <v>1008</v>
      </c>
      <c r="L27" s="23">
        <f t="shared" si="67"/>
        <v>216</v>
      </c>
      <c r="M27" s="37">
        <f t="shared" si="68"/>
        <v>3624</v>
      </c>
      <c r="N27" s="23">
        <f t="shared" ref="N27:N28" si="75">ROUND(B27*4%,0)</f>
        <v>1804</v>
      </c>
      <c r="O27" s="23">
        <f t="shared" ref="O27:O28" si="76">ROUND(F27*4%,0)</f>
        <v>1708</v>
      </c>
      <c r="P27" s="36">
        <f t="shared" si="69"/>
        <v>96</v>
      </c>
      <c r="Q27" s="8"/>
      <c r="R27" s="8"/>
      <c r="S27" s="36">
        <f t="shared" si="70"/>
        <v>0</v>
      </c>
      <c r="T27" s="23">
        <f t="shared" si="25"/>
        <v>700</v>
      </c>
      <c r="U27" s="24"/>
      <c r="V27" s="36">
        <f t="shared" si="71"/>
        <v>700</v>
      </c>
      <c r="W27" s="37">
        <f t="shared" si="42"/>
        <v>796</v>
      </c>
      <c r="X27" s="38">
        <f t="shared" si="43"/>
        <v>2828</v>
      </c>
    </row>
    <row r="28" spans="1:24" s="2" customFormat="1" ht="24.95" customHeight="1" x14ac:dyDescent="0.25">
      <c r="A28" s="32">
        <v>44986</v>
      </c>
      <c r="B28" s="23">
        <f t="shared" si="62"/>
        <v>45100</v>
      </c>
      <c r="C28" s="23">
        <f t="shared" si="73"/>
        <v>18942</v>
      </c>
      <c r="D28" s="23">
        <f t="shared" ref="D28:D31" si="77">ROUND(B28*9%,0)</f>
        <v>4059</v>
      </c>
      <c r="E28" s="36">
        <f t="shared" ref="E28:E31" si="78">SUM(B28:D28)</f>
        <v>68101</v>
      </c>
      <c r="F28" s="23">
        <f t="shared" si="63"/>
        <v>42700</v>
      </c>
      <c r="G28" s="23">
        <f t="shared" si="74"/>
        <v>17934</v>
      </c>
      <c r="H28" s="23">
        <f t="shared" si="33"/>
        <v>3843</v>
      </c>
      <c r="I28" s="36">
        <f t="shared" si="34"/>
        <v>64477</v>
      </c>
      <c r="J28" s="23">
        <f t="shared" ref="J28:J31" si="79">B28-F28</f>
        <v>2400</v>
      </c>
      <c r="K28" s="23">
        <f t="shared" ref="K28:K31" si="80">C28-G28</f>
        <v>1008</v>
      </c>
      <c r="L28" s="23">
        <f t="shared" ref="L28:L31" si="81">D28-H28</f>
        <v>216</v>
      </c>
      <c r="M28" s="37">
        <f t="shared" ref="M28:M31" si="82">SUM(J28:L28)</f>
        <v>3624</v>
      </c>
      <c r="N28" s="23">
        <f t="shared" si="75"/>
        <v>1804</v>
      </c>
      <c r="O28" s="23">
        <f t="shared" si="76"/>
        <v>1708</v>
      </c>
      <c r="P28" s="36">
        <f t="shared" si="69"/>
        <v>96</v>
      </c>
      <c r="Q28" s="8"/>
      <c r="R28" s="8"/>
      <c r="S28" s="36">
        <f t="shared" ref="S28:S31" si="83">Q28-R28</f>
        <v>0</v>
      </c>
      <c r="T28" s="23">
        <f t="shared" si="25"/>
        <v>700</v>
      </c>
      <c r="U28" s="24"/>
      <c r="V28" s="36">
        <f t="shared" ref="V28:V31" si="84">T28-U28</f>
        <v>700</v>
      </c>
      <c r="W28" s="37">
        <f t="shared" si="42"/>
        <v>796</v>
      </c>
      <c r="X28" s="38">
        <f t="shared" ref="X28:X31" si="85">M28-W28</f>
        <v>2828</v>
      </c>
    </row>
    <row r="29" spans="1:24" s="2" customFormat="1" ht="24.95" customHeight="1" x14ac:dyDescent="0.25">
      <c r="A29" s="32">
        <v>45017</v>
      </c>
      <c r="B29" s="23">
        <f t="shared" si="62"/>
        <v>45100</v>
      </c>
      <c r="C29" s="23">
        <f t="shared" si="73"/>
        <v>18942</v>
      </c>
      <c r="D29" s="23">
        <f t="shared" si="77"/>
        <v>4059</v>
      </c>
      <c r="E29" s="36">
        <f t="shared" si="78"/>
        <v>68101</v>
      </c>
      <c r="F29" s="23">
        <f t="shared" si="63"/>
        <v>42700</v>
      </c>
      <c r="G29" s="23">
        <f t="shared" si="74"/>
        <v>17934</v>
      </c>
      <c r="H29" s="23">
        <f t="shared" si="33"/>
        <v>3843</v>
      </c>
      <c r="I29" s="36">
        <f t="shared" si="34"/>
        <v>64477</v>
      </c>
      <c r="J29" s="23">
        <f t="shared" si="79"/>
        <v>2400</v>
      </c>
      <c r="K29" s="23">
        <f t="shared" si="80"/>
        <v>1008</v>
      </c>
      <c r="L29" s="23">
        <f t="shared" si="81"/>
        <v>216</v>
      </c>
      <c r="M29" s="37">
        <f t="shared" si="82"/>
        <v>3624</v>
      </c>
      <c r="N29" s="23"/>
      <c r="O29" s="23"/>
      <c r="P29" s="36">
        <f t="shared" si="69"/>
        <v>0</v>
      </c>
      <c r="Q29" s="8"/>
      <c r="R29" s="8"/>
      <c r="S29" s="36">
        <f t="shared" si="83"/>
        <v>0</v>
      </c>
      <c r="T29" s="23">
        <f t="shared" si="25"/>
        <v>700</v>
      </c>
      <c r="U29" s="24"/>
      <c r="V29" s="36">
        <f t="shared" si="84"/>
        <v>700</v>
      </c>
      <c r="W29" s="37">
        <f t="shared" si="42"/>
        <v>700</v>
      </c>
      <c r="X29" s="38">
        <f t="shared" si="85"/>
        <v>2924</v>
      </c>
    </row>
    <row r="30" spans="1:24" s="2" customFormat="1" ht="24.95" customHeight="1" x14ac:dyDescent="0.25">
      <c r="A30" s="32">
        <v>45047</v>
      </c>
      <c r="B30" s="23">
        <f t="shared" si="62"/>
        <v>45100</v>
      </c>
      <c r="C30" s="23">
        <f t="shared" si="73"/>
        <v>18942</v>
      </c>
      <c r="D30" s="23">
        <f t="shared" si="77"/>
        <v>4059</v>
      </c>
      <c r="E30" s="36">
        <f t="shared" si="78"/>
        <v>68101</v>
      </c>
      <c r="F30" s="23">
        <f t="shared" si="63"/>
        <v>42700</v>
      </c>
      <c r="G30" s="23">
        <f t="shared" si="74"/>
        <v>17934</v>
      </c>
      <c r="H30" s="23">
        <f t="shared" si="33"/>
        <v>3843</v>
      </c>
      <c r="I30" s="36">
        <f t="shared" si="34"/>
        <v>64477</v>
      </c>
      <c r="J30" s="23">
        <f t="shared" si="79"/>
        <v>2400</v>
      </c>
      <c r="K30" s="23">
        <f t="shared" si="80"/>
        <v>1008</v>
      </c>
      <c r="L30" s="23">
        <f t="shared" si="81"/>
        <v>216</v>
      </c>
      <c r="M30" s="37">
        <f t="shared" si="82"/>
        <v>3624</v>
      </c>
      <c r="N30" s="23"/>
      <c r="O30" s="23"/>
      <c r="P30" s="36">
        <f t="shared" si="69"/>
        <v>0</v>
      </c>
      <c r="Q30" s="8"/>
      <c r="R30" s="8"/>
      <c r="S30" s="36">
        <f t="shared" si="83"/>
        <v>0</v>
      </c>
      <c r="T30" s="23">
        <f t="shared" si="25"/>
        <v>700</v>
      </c>
      <c r="U30" s="24"/>
      <c r="V30" s="36">
        <f t="shared" si="84"/>
        <v>700</v>
      </c>
      <c r="W30" s="37">
        <f t="shared" si="42"/>
        <v>700</v>
      </c>
      <c r="X30" s="38">
        <f t="shared" si="85"/>
        <v>2924</v>
      </c>
    </row>
    <row r="31" spans="1:24" s="2" customFormat="1" ht="24.95" customHeight="1" x14ac:dyDescent="0.25">
      <c r="A31" s="32">
        <v>45078</v>
      </c>
      <c r="B31" s="23">
        <f t="shared" si="62"/>
        <v>45100</v>
      </c>
      <c r="C31" s="23">
        <f t="shared" si="73"/>
        <v>18942</v>
      </c>
      <c r="D31" s="23">
        <f t="shared" si="77"/>
        <v>4059</v>
      </c>
      <c r="E31" s="36">
        <f t="shared" si="78"/>
        <v>68101</v>
      </c>
      <c r="F31" s="23">
        <f t="shared" si="63"/>
        <v>42700</v>
      </c>
      <c r="G31" s="23">
        <f t="shared" si="74"/>
        <v>17934</v>
      </c>
      <c r="H31" s="23">
        <f t="shared" si="33"/>
        <v>3843</v>
      </c>
      <c r="I31" s="36">
        <f t="shared" si="34"/>
        <v>64477</v>
      </c>
      <c r="J31" s="23">
        <f t="shared" si="79"/>
        <v>2400</v>
      </c>
      <c r="K31" s="23">
        <f t="shared" si="80"/>
        <v>1008</v>
      </c>
      <c r="L31" s="23">
        <f t="shared" si="81"/>
        <v>216</v>
      </c>
      <c r="M31" s="37">
        <f t="shared" si="82"/>
        <v>3624</v>
      </c>
      <c r="N31" s="23"/>
      <c r="O31" s="23"/>
      <c r="P31" s="36">
        <f t="shared" si="69"/>
        <v>0</v>
      </c>
      <c r="Q31" s="8"/>
      <c r="R31" s="8"/>
      <c r="S31" s="23">
        <f t="shared" si="83"/>
        <v>0</v>
      </c>
      <c r="T31" s="23">
        <f t="shared" si="25"/>
        <v>700</v>
      </c>
      <c r="U31" s="24"/>
      <c r="V31" s="36">
        <f t="shared" si="84"/>
        <v>700</v>
      </c>
      <c r="W31" s="37">
        <f t="shared" si="42"/>
        <v>700</v>
      </c>
      <c r="X31" s="38">
        <f t="shared" si="85"/>
        <v>2924</v>
      </c>
    </row>
    <row r="32" spans="1:24" s="4" customFormat="1" ht="93" customHeight="1" x14ac:dyDescent="0.3">
      <c r="A32" s="39" t="s">
        <v>2</v>
      </c>
      <c r="B32" s="12">
        <f>SUM(B8:B31)</f>
        <v>1066800</v>
      </c>
      <c r="C32" s="12">
        <f t="shared" ref="C32:X32" si="86">SUM(C8:C31)</f>
        <v>387300</v>
      </c>
      <c r="D32" s="12">
        <f t="shared" si="86"/>
        <v>96012</v>
      </c>
      <c r="E32" s="12">
        <f t="shared" si="86"/>
        <v>1550112</v>
      </c>
      <c r="F32" s="12">
        <f t="shared" si="86"/>
        <v>1010400</v>
      </c>
      <c r="G32" s="12">
        <f t="shared" si="86"/>
        <v>366810</v>
      </c>
      <c r="H32" s="12">
        <f t="shared" si="86"/>
        <v>90936</v>
      </c>
      <c r="I32" s="12">
        <f t="shared" si="86"/>
        <v>1468146</v>
      </c>
      <c r="J32" s="12">
        <f t="shared" si="86"/>
        <v>56400</v>
      </c>
      <c r="K32" s="12">
        <f t="shared" si="86"/>
        <v>20490</v>
      </c>
      <c r="L32" s="12">
        <f t="shared" si="86"/>
        <v>5076</v>
      </c>
      <c r="M32" s="12">
        <f t="shared" si="86"/>
        <v>81966</v>
      </c>
      <c r="N32" s="12">
        <f t="shared" si="86"/>
        <v>18708</v>
      </c>
      <c r="O32" s="12">
        <f t="shared" si="86"/>
        <v>17718</v>
      </c>
      <c r="P32" s="12">
        <f t="shared" si="86"/>
        <v>990</v>
      </c>
      <c r="Q32" s="12">
        <f t="shared" si="86"/>
        <v>0</v>
      </c>
      <c r="R32" s="12">
        <f t="shared" si="86"/>
        <v>0</v>
      </c>
      <c r="S32" s="12">
        <f t="shared" si="86"/>
        <v>0</v>
      </c>
      <c r="T32" s="12">
        <f t="shared" si="86"/>
        <v>16200</v>
      </c>
      <c r="U32" s="12">
        <f t="shared" si="86"/>
        <v>0</v>
      </c>
      <c r="V32" s="12">
        <f t="shared" si="86"/>
        <v>16200</v>
      </c>
      <c r="W32" s="12">
        <f t="shared" si="86"/>
        <v>17190</v>
      </c>
      <c r="X32" s="12">
        <f t="shared" si="86"/>
        <v>64776</v>
      </c>
    </row>
    <row r="33" spans="1:24" ht="15.75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5"/>
      <c r="X33" s="5"/>
    </row>
    <row r="34" spans="1:24" ht="15.75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49" t="s">
        <v>24</v>
      </c>
      <c r="P34" s="49"/>
      <c r="Q34" s="49"/>
      <c r="R34" s="49"/>
      <c r="S34" s="49"/>
      <c r="T34" s="49"/>
      <c r="U34" s="49"/>
      <c r="V34" s="49"/>
      <c r="W34" s="49"/>
      <c r="X34" s="49"/>
    </row>
    <row r="36" spans="1:24" ht="15" x14ac:dyDescent="0.25">
      <c r="U36" s="47" t="s">
        <v>23</v>
      </c>
      <c r="V36" s="47"/>
      <c r="W36" s="47"/>
      <c r="X36" s="47"/>
    </row>
    <row r="37" spans="1:24" ht="15" x14ac:dyDescent="0.25">
      <c r="U37" s="46"/>
      <c r="V37" s="46"/>
      <c r="W37" s="46"/>
      <c r="X37" s="46"/>
    </row>
  </sheetData>
  <mergeCells count="30">
    <mergeCell ref="U36:X36"/>
    <mergeCell ref="U37:X37"/>
    <mergeCell ref="O34:X34"/>
    <mergeCell ref="L3:M3"/>
    <mergeCell ref="N3:X3"/>
    <mergeCell ref="W4:W6"/>
    <mergeCell ref="X4:X6"/>
    <mergeCell ref="A1:X1"/>
    <mergeCell ref="A2:X2"/>
    <mergeCell ref="B4:E4"/>
    <mergeCell ref="F4:I4"/>
    <mergeCell ref="J4:M4"/>
    <mergeCell ref="A4:A6"/>
    <mergeCell ref="N4:V4"/>
    <mergeCell ref="N5:P5"/>
    <mergeCell ref="Q5:S5"/>
    <mergeCell ref="B3:I3"/>
    <mergeCell ref="T5:V5"/>
    <mergeCell ref="B5:B6"/>
    <mergeCell ref="C5:C6"/>
    <mergeCell ref="D5:D6"/>
    <mergeCell ref="E5:E6"/>
    <mergeCell ref="F5:F6"/>
    <mergeCell ref="L5:L6"/>
    <mergeCell ref="M5:M6"/>
    <mergeCell ref="G5:G6"/>
    <mergeCell ref="H5:H6"/>
    <mergeCell ref="I5:I6"/>
    <mergeCell ref="J5:J6"/>
    <mergeCell ref="K5:K6"/>
  </mergeCells>
  <printOptions horizontalCentered="1"/>
  <pageMargins left="0.15748031496062992" right="0.15748031496062992" top="0.23622047244094491" bottom="0.15748031496062992" header="0.23622047244094491" footer="0.15748031496062992"/>
  <pageSetup paperSize="9" scale="59" fitToHeight="0" orientation="landscape" blackAndWhite="1" verticalDpi="1200" r:id="rId1"/>
  <headerFooter>
    <oddFooter xml:space="preserve">&amp;L&amp;"-,Italic"&amp;12&amp;KC00000www.rssrashtriya.org&amp;CPage &amp;P of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2023-08-02T13:13:47Z</cp:lastPrinted>
  <dcterms:created xsi:type="dcterms:W3CDTF">2022-01-10T09:02:33Z</dcterms:created>
  <dcterms:modified xsi:type="dcterms:W3CDTF">2023-08-02T13:13:52Z</dcterms:modified>
</cp:coreProperties>
</file>