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8710AB4E-8BFB-496D-A5C1-08D628A29D3C}" xr6:coauthVersionLast="47" xr6:coauthVersionMax="47" xr10:uidLastSave="{00000000-0000-0000-0000-000000000000}"/>
  <workbookProtection workbookPassword="C96F" lockStructure="1"/>
  <bookViews>
    <workbookView xWindow="-120" yWindow="-120" windowWidth="20730" windowHeight="11310" xr2:uid="{00000000-000D-0000-FFFF-FFFF00000000}"/>
  </bookViews>
  <sheets>
    <sheet name="MASTER" sheetId="1" r:id="rId1"/>
    <sheet name="Difference_Sheet" sheetId="2" r:id="rId2"/>
  </sheets>
  <definedNames>
    <definedName name="_xlnm.Print_Area" localSheetId="1">Difference_Sheet!$A$1:$M$461</definedName>
    <definedName name="_xlnm.Print_Titles" localSheetId="1">Difference_Sheet!$1:$3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B356" i="2" l="1"/>
  <c r="I356" i="2"/>
  <c r="K358" i="2"/>
  <c r="L358" i="2"/>
  <c r="B359" i="2"/>
  <c r="C359" i="2" s="1"/>
  <c r="L359" i="2"/>
  <c r="B360" i="2"/>
  <c r="C360" i="2" s="1"/>
  <c r="D360" i="2" s="1"/>
  <c r="L360" i="2"/>
  <c r="L361" i="2"/>
  <c r="B367" i="2"/>
  <c r="I367" i="2"/>
  <c r="K369" i="2"/>
  <c r="L369" i="2"/>
  <c r="B370" i="2"/>
  <c r="C370" i="2" s="1"/>
  <c r="L370" i="2"/>
  <c r="B371" i="2"/>
  <c r="C371" i="2" s="1"/>
  <c r="D371" i="2" s="1"/>
  <c r="L371" i="2"/>
  <c r="L372" i="2"/>
  <c r="B378" i="2"/>
  <c r="I378" i="2"/>
  <c r="K380" i="2"/>
  <c r="L380" i="2"/>
  <c r="B381" i="2"/>
  <c r="C381" i="2" s="1"/>
  <c r="L381" i="2"/>
  <c r="L382" i="2"/>
  <c r="L383" i="2"/>
  <c r="L384" i="2" s="1"/>
  <c r="B389" i="2"/>
  <c r="I389" i="2"/>
  <c r="K391" i="2"/>
  <c r="L391" i="2"/>
  <c r="B392" i="2"/>
  <c r="C392" i="2" s="1"/>
  <c r="L392" i="2"/>
  <c r="L393" i="2"/>
  <c r="L394" i="2"/>
  <c r="B400" i="2"/>
  <c r="I400" i="2"/>
  <c r="K402" i="2"/>
  <c r="L402" i="2"/>
  <c r="B403" i="2"/>
  <c r="C403" i="2" s="1"/>
  <c r="L403" i="2"/>
  <c r="B404" i="2"/>
  <c r="C404" i="2" s="1"/>
  <c r="D404" i="2" s="1"/>
  <c r="L404" i="2"/>
  <c r="L405" i="2"/>
  <c r="B411" i="2"/>
  <c r="I411" i="2"/>
  <c r="K413" i="2"/>
  <c r="L413" i="2"/>
  <c r="B414" i="2"/>
  <c r="C414" i="2" s="1"/>
  <c r="L414" i="2"/>
  <c r="B415" i="2"/>
  <c r="C415" i="2" s="1"/>
  <c r="D415" i="2" s="1"/>
  <c r="L415" i="2"/>
  <c r="L416" i="2"/>
  <c r="B422" i="2"/>
  <c r="I422" i="2"/>
  <c r="K424" i="2"/>
  <c r="L424" i="2"/>
  <c r="B425" i="2"/>
  <c r="C425" i="2" s="1"/>
  <c r="L425" i="2"/>
  <c r="L426" i="2"/>
  <c r="L427" i="2"/>
  <c r="L428" i="2" s="1"/>
  <c r="B433" i="2"/>
  <c r="I433" i="2"/>
  <c r="K435" i="2"/>
  <c r="L435" i="2"/>
  <c r="B436" i="2"/>
  <c r="C436" i="2" s="1"/>
  <c r="L436" i="2"/>
  <c r="L437" i="2"/>
  <c r="L438" i="2"/>
  <c r="B444" i="2"/>
  <c r="I444" i="2"/>
  <c r="K446" i="2"/>
  <c r="L446" i="2"/>
  <c r="B447" i="2"/>
  <c r="C447" i="2" s="1"/>
  <c r="D447" i="2" s="1"/>
  <c r="B455" i="2"/>
  <c r="I455" i="2"/>
  <c r="K457" i="2"/>
  <c r="L457" i="2"/>
  <c r="B458" i="2"/>
  <c r="C458" i="2" s="1"/>
  <c r="D458" i="2" s="1"/>
  <c r="B180" i="2"/>
  <c r="I180" i="2"/>
  <c r="K182" i="2"/>
  <c r="L182" i="2"/>
  <c r="B183" i="2"/>
  <c r="C183" i="2" s="1"/>
  <c r="L183" i="2"/>
  <c r="L186" i="2" s="1"/>
  <c r="L184" i="2"/>
  <c r="L185" i="2"/>
  <c r="B191" i="2"/>
  <c r="I191" i="2"/>
  <c r="K193" i="2"/>
  <c r="L193" i="2"/>
  <c r="B194" i="2"/>
  <c r="C194" i="2" s="1"/>
  <c r="B202" i="2"/>
  <c r="I202" i="2"/>
  <c r="K204" i="2"/>
  <c r="L204" i="2"/>
  <c r="B205" i="2"/>
  <c r="C205" i="2" s="1"/>
  <c r="B213" i="2"/>
  <c r="I213" i="2"/>
  <c r="K215" i="2"/>
  <c r="L215" i="2"/>
  <c r="B216" i="2"/>
  <c r="C216" i="2" s="1"/>
  <c r="L216" i="2"/>
  <c r="B217" i="2"/>
  <c r="C217" i="2" s="1"/>
  <c r="L217" i="2"/>
  <c r="L218" i="2"/>
  <c r="B224" i="2"/>
  <c r="I224" i="2"/>
  <c r="K226" i="2"/>
  <c r="L226" i="2"/>
  <c r="B227" i="2"/>
  <c r="L227" i="2"/>
  <c r="B228" i="2"/>
  <c r="B229" i="2" s="1"/>
  <c r="B230" i="2" s="1"/>
  <c r="L228" i="2"/>
  <c r="L229" i="2"/>
  <c r="B235" i="2"/>
  <c r="I235" i="2"/>
  <c r="K237" i="2"/>
  <c r="L237" i="2"/>
  <c r="B238" i="2"/>
  <c r="B239" i="2" s="1"/>
  <c r="B240" i="2" s="1"/>
  <c r="B241" i="2" s="1"/>
  <c r="L238" i="2"/>
  <c r="L239" i="2"/>
  <c r="L240" i="2"/>
  <c r="B246" i="2"/>
  <c r="I246" i="2"/>
  <c r="K248" i="2"/>
  <c r="L248" i="2"/>
  <c r="B249" i="2"/>
  <c r="B250" i="2" s="1"/>
  <c r="B251" i="2" s="1"/>
  <c r="B252" i="2" s="1"/>
  <c r="L249" i="2"/>
  <c r="L250" i="2"/>
  <c r="L251" i="2"/>
  <c r="B257" i="2"/>
  <c r="I257" i="2"/>
  <c r="K259" i="2"/>
  <c r="L259" i="2"/>
  <c r="B260" i="2"/>
  <c r="L260" i="2"/>
  <c r="B261" i="2"/>
  <c r="B262" i="2" s="1"/>
  <c r="B263" i="2" s="1"/>
  <c r="L261" i="2"/>
  <c r="L262" i="2"/>
  <c r="L263" i="2" s="1"/>
  <c r="B268" i="2"/>
  <c r="I268" i="2"/>
  <c r="K270" i="2"/>
  <c r="L270" i="2"/>
  <c r="B271" i="2"/>
  <c r="L271" i="2"/>
  <c r="B272" i="2"/>
  <c r="B273" i="2" s="1"/>
  <c r="B274" i="2" s="1"/>
  <c r="L272" i="2"/>
  <c r="L273" i="2"/>
  <c r="B279" i="2"/>
  <c r="I279" i="2"/>
  <c r="K281" i="2"/>
  <c r="L281" i="2"/>
  <c r="B282" i="2"/>
  <c r="L282" i="2"/>
  <c r="B283" i="2"/>
  <c r="B284" i="2" s="1"/>
  <c r="B285" i="2" s="1"/>
  <c r="L283" i="2"/>
  <c r="L284" i="2"/>
  <c r="L285" i="2" s="1"/>
  <c r="B290" i="2"/>
  <c r="I290" i="2"/>
  <c r="K292" i="2"/>
  <c r="L292" i="2"/>
  <c r="B293" i="2"/>
  <c r="L293" i="2"/>
  <c r="B294" i="2"/>
  <c r="B295" i="2" s="1"/>
  <c r="B296" i="2" s="1"/>
  <c r="L294" i="2"/>
  <c r="L295" i="2"/>
  <c r="B301" i="2"/>
  <c r="I301" i="2"/>
  <c r="K303" i="2"/>
  <c r="L303" i="2"/>
  <c r="B304" i="2"/>
  <c r="C304" i="2" s="1"/>
  <c r="L304" i="2"/>
  <c r="B305" i="2"/>
  <c r="C305" i="2" s="1"/>
  <c r="L305" i="2"/>
  <c r="L306" i="2"/>
  <c r="L307" i="2" s="1"/>
  <c r="B312" i="2"/>
  <c r="I312" i="2"/>
  <c r="K314" i="2"/>
  <c r="L314" i="2"/>
  <c r="B315" i="2"/>
  <c r="C315" i="2" s="1"/>
  <c r="L315" i="2"/>
  <c r="B316" i="2"/>
  <c r="C316" i="2" s="1"/>
  <c r="L316" i="2"/>
  <c r="L317" i="2"/>
  <c r="L318" i="2" s="1"/>
  <c r="B323" i="2"/>
  <c r="I323" i="2"/>
  <c r="K325" i="2"/>
  <c r="L325" i="2"/>
  <c r="B326" i="2"/>
  <c r="C326" i="2" s="1"/>
  <c r="L326" i="2"/>
  <c r="B327" i="2"/>
  <c r="C327" i="2" s="1"/>
  <c r="L327" i="2"/>
  <c r="L328" i="2"/>
  <c r="L329" i="2" s="1"/>
  <c r="B334" i="2"/>
  <c r="I334" i="2"/>
  <c r="K336" i="2"/>
  <c r="L336" i="2"/>
  <c r="B337" i="2"/>
  <c r="C337" i="2" s="1"/>
  <c r="L337" i="2"/>
  <c r="B338" i="2"/>
  <c r="C338" i="2" s="1"/>
  <c r="L338" i="2"/>
  <c r="L339" i="2"/>
  <c r="L340" i="2" s="1"/>
  <c r="B345" i="2"/>
  <c r="I345" i="2"/>
  <c r="K347" i="2"/>
  <c r="L347" i="2"/>
  <c r="B348" i="2"/>
  <c r="C348" i="2" s="1"/>
  <c r="L348" i="2"/>
  <c r="B349" i="2"/>
  <c r="C349" i="2" s="1"/>
  <c r="L349" i="2"/>
  <c r="L350" i="2"/>
  <c r="L351" i="2" s="1"/>
  <c r="B92" i="2"/>
  <c r="I92" i="2"/>
  <c r="K94" i="2"/>
  <c r="L94" i="2"/>
  <c r="B95" i="2"/>
  <c r="C95" i="2" s="1"/>
  <c r="L95" i="2"/>
  <c r="L96" i="2"/>
  <c r="L97" i="2"/>
  <c r="B103" i="2"/>
  <c r="I103" i="2"/>
  <c r="K105" i="2"/>
  <c r="L105" i="2"/>
  <c r="B106" i="2"/>
  <c r="C106" i="2" s="1"/>
  <c r="B114" i="2"/>
  <c r="I114" i="2"/>
  <c r="K116" i="2"/>
  <c r="L116" i="2"/>
  <c r="B117" i="2"/>
  <c r="C117" i="2" s="1"/>
  <c r="B125" i="2"/>
  <c r="I125" i="2"/>
  <c r="K127" i="2"/>
  <c r="L127" i="2"/>
  <c r="B128" i="2"/>
  <c r="C128" i="2" s="1"/>
  <c r="B136" i="2"/>
  <c r="I136" i="2"/>
  <c r="K138" i="2"/>
  <c r="L138" i="2"/>
  <c r="B139" i="2"/>
  <c r="C139" i="2" s="1"/>
  <c r="L139" i="2"/>
  <c r="L140" i="2"/>
  <c r="L141" i="2"/>
  <c r="B147" i="2"/>
  <c r="I147" i="2"/>
  <c r="K149" i="2"/>
  <c r="L149" i="2"/>
  <c r="B150" i="2"/>
  <c r="C150" i="2" s="1"/>
  <c r="B158" i="2"/>
  <c r="I158" i="2"/>
  <c r="K160" i="2"/>
  <c r="L160" i="2"/>
  <c r="B161" i="2"/>
  <c r="C161" i="2" s="1"/>
  <c r="B169" i="2"/>
  <c r="I169" i="2"/>
  <c r="K171" i="2"/>
  <c r="L171" i="2"/>
  <c r="B172" i="2"/>
  <c r="C172" i="2" s="1"/>
  <c r="B48" i="2"/>
  <c r="I48" i="2"/>
  <c r="K50" i="2"/>
  <c r="L50" i="2"/>
  <c r="B51" i="2"/>
  <c r="C51" i="2" s="1"/>
  <c r="L51" i="2"/>
  <c r="L52" i="2"/>
  <c r="L53" i="2"/>
  <c r="B59" i="2"/>
  <c r="I59" i="2"/>
  <c r="K61" i="2"/>
  <c r="L61" i="2"/>
  <c r="B62" i="2"/>
  <c r="C62" i="2" s="1"/>
  <c r="L62" i="2"/>
  <c r="L63" i="2"/>
  <c r="L64" i="2"/>
  <c r="B70" i="2"/>
  <c r="I70" i="2"/>
  <c r="K72" i="2"/>
  <c r="L72" i="2"/>
  <c r="B73" i="2"/>
  <c r="C73" i="2" s="1"/>
  <c r="L73" i="2"/>
  <c r="L74" i="2"/>
  <c r="L75" i="2"/>
  <c r="B81" i="2"/>
  <c r="I81" i="2"/>
  <c r="K83" i="2"/>
  <c r="L83" i="2"/>
  <c r="B84" i="2"/>
  <c r="C84" i="2" s="1"/>
  <c r="L84" i="2"/>
  <c r="L85" i="2"/>
  <c r="L86" i="2"/>
  <c r="B26" i="2"/>
  <c r="I26" i="2"/>
  <c r="K28" i="2"/>
  <c r="L28" i="2"/>
  <c r="B29" i="2"/>
  <c r="C29" i="2" s="1"/>
  <c r="L29" i="2"/>
  <c r="L30" i="2"/>
  <c r="L31" i="2"/>
  <c r="B37" i="2"/>
  <c r="I37" i="2"/>
  <c r="K39" i="2"/>
  <c r="L39" i="2"/>
  <c r="B40" i="2"/>
  <c r="C40" i="2" s="1"/>
  <c r="D40" i="2" s="1"/>
  <c r="L40" i="2"/>
  <c r="L41" i="2"/>
  <c r="L42" i="2"/>
  <c r="B15" i="2"/>
  <c r="I15" i="2"/>
  <c r="K17" i="2"/>
  <c r="L17" i="2"/>
  <c r="B18" i="2"/>
  <c r="C18" i="2" s="1"/>
  <c r="D18" i="2" s="1"/>
  <c r="L6" i="2"/>
  <c r="A1" i="2"/>
  <c r="B7" i="2"/>
  <c r="K6" i="2"/>
  <c r="I4" i="2"/>
  <c r="B4" i="2"/>
  <c r="L296" i="2" l="1"/>
  <c r="L395" i="2"/>
  <c r="L362" i="2"/>
  <c r="L274" i="2"/>
  <c r="B393" i="2"/>
  <c r="C393" i="2" s="1"/>
  <c r="D393" i="2" s="1"/>
  <c r="L373" i="2"/>
  <c r="B426" i="2"/>
  <c r="C426" i="2" s="1"/>
  <c r="D426" i="2" s="1"/>
  <c r="L406" i="2"/>
  <c r="B382" i="2"/>
  <c r="C382" i="2" s="1"/>
  <c r="D382" i="2" s="1"/>
  <c r="B41" i="2"/>
  <c r="C41" i="2" s="1"/>
  <c r="D41" i="2" s="1"/>
  <c r="E40" i="2"/>
  <c r="F40" i="2" s="1"/>
  <c r="L252" i="2"/>
  <c r="L417" i="2"/>
  <c r="B361" i="2"/>
  <c r="C361" i="2" s="1"/>
  <c r="D361" i="2" s="1"/>
  <c r="E360" i="2"/>
  <c r="F360" i="2" s="1"/>
  <c r="L219" i="2"/>
  <c r="L32" i="2"/>
  <c r="L241" i="2"/>
  <c r="L230" i="2"/>
  <c r="E458" i="2"/>
  <c r="E361" i="2"/>
  <c r="F361" i="2" s="1"/>
  <c r="B30" i="2"/>
  <c r="B427" i="2"/>
  <c r="B416" i="2"/>
  <c r="B405" i="2"/>
  <c r="B394" i="2"/>
  <c r="B395" i="2" s="1"/>
  <c r="B383" i="2"/>
  <c r="B372" i="2"/>
  <c r="L142" i="2"/>
  <c r="B350" i="2"/>
  <c r="B339" i="2"/>
  <c r="B328" i="2"/>
  <c r="B317" i="2"/>
  <c r="B306" i="2"/>
  <c r="C306" i="2" s="1"/>
  <c r="B218" i="2"/>
  <c r="B184" i="2"/>
  <c r="L439" i="2"/>
  <c r="B428" i="2"/>
  <c r="E425" i="2"/>
  <c r="B417" i="2"/>
  <c r="E414" i="2"/>
  <c r="B406" i="2"/>
  <c r="E403" i="2"/>
  <c r="E392" i="2"/>
  <c r="B384" i="2"/>
  <c r="E381" i="2"/>
  <c r="B373" i="2"/>
  <c r="E370" i="2"/>
  <c r="E359" i="2"/>
  <c r="E29" i="2"/>
  <c r="F29" i="2" s="1"/>
  <c r="E415" i="2"/>
  <c r="F415" i="2" s="1"/>
  <c r="E404" i="2"/>
  <c r="F404" i="2" s="1"/>
  <c r="I404" i="2" s="1"/>
  <c r="E393" i="2"/>
  <c r="F393" i="2" s="1"/>
  <c r="E382" i="2"/>
  <c r="F382" i="2" s="1"/>
  <c r="I382" i="2" s="1"/>
  <c r="E371" i="2"/>
  <c r="F371" i="2" s="1"/>
  <c r="D29" i="2"/>
  <c r="D425" i="2"/>
  <c r="D414" i="2"/>
  <c r="D403" i="2"/>
  <c r="D392" i="2"/>
  <c r="D381" i="2"/>
  <c r="D370" i="2"/>
  <c r="D359" i="2"/>
  <c r="C362" i="2"/>
  <c r="L43" i="2"/>
  <c r="L87" i="2"/>
  <c r="L76" i="2"/>
  <c r="L65" i="2"/>
  <c r="L54" i="2"/>
  <c r="L98" i="2"/>
  <c r="B459" i="2"/>
  <c r="C459" i="2" s="1"/>
  <c r="D459" i="2" s="1"/>
  <c r="E447" i="2"/>
  <c r="F447" i="2" s="1"/>
  <c r="I447" i="2" s="1"/>
  <c r="B437" i="2"/>
  <c r="E436" i="2"/>
  <c r="H436" i="2" s="1"/>
  <c r="D436" i="2"/>
  <c r="E459" i="2"/>
  <c r="F459" i="2" s="1"/>
  <c r="G459" i="2" s="1"/>
  <c r="J459" i="2" s="1"/>
  <c r="B448" i="2"/>
  <c r="B449" i="2"/>
  <c r="B85" i="2"/>
  <c r="E84" i="2"/>
  <c r="B74" i="2"/>
  <c r="E73" i="2"/>
  <c r="B63" i="2"/>
  <c r="E62" i="2"/>
  <c r="B52" i="2"/>
  <c r="E51" i="2"/>
  <c r="E172" i="2"/>
  <c r="F172" i="2" s="1"/>
  <c r="E161" i="2"/>
  <c r="F161" i="2" s="1"/>
  <c r="E150" i="2"/>
  <c r="F150" i="2" s="1"/>
  <c r="B140" i="2"/>
  <c r="E139" i="2"/>
  <c r="E128" i="2"/>
  <c r="F128" i="2" s="1"/>
  <c r="E117" i="2"/>
  <c r="F117" i="2" s="1"/>
  <c r="E106" i="2"/>
  <c r="F106" i="2" s="1"/>
  <c r="B96" i="2"/>
  <c r="E95" i="2"/>
  <c r="B206" i="2"/>
  <c r="B195" i="2"/>
  <c r="F458" i="2"/>
  <c r="G458" i="2" s="1"/>
  <c r="H458" i="2"/>
  <c r="G415" i="2"/>
  <c r="J415" i="2" s="1"/>
  <c r="I415" i="2"/>
  <c r="G404" i="2"/>
  <c r="J404" i="2" s="1"/>
  <c r="G393" i="2"/>
  <c r="J393" i="2" s="1"/>
  <c r="I393" i="2"/>
  <c r="G371" i="2"/>
  <c r="J371" i="2" s="1"/>
  <c r="I371" i="2"/>
  <c r="G361" i="2"/>
  <c r="I361" i="2"/>
  <c r="G360" i="2"/>
  <c r="J360" i="2" s="1"/>
  <c r="I360" i="2"/>
  <c r="D362" i="2"/>
  <c r="J361" i="2"/>
  <c r="H425" i="2"/>
  <c r="H415" i="2"/>
  <c r="H414" i="2"/>
  <c r="H404" i="2"/>
  <c r="H403" i="2"/>
  <c r="H393" i="2"/>
  <c r="H392" i="2"/>
  <c r="H381" i="2"/>
  <c r="H371" i="2"/>
  <c r="H370" i="2"/>
  <c r="H361" i="2"/>
  <c r="H360" i="2"/>
  <c r="H359" i="2"/>
  <c r="D84" i="2"/>
  <c r="D73" i="2"/>
  <c r="D172" i="2"/>
  <c r="D150" i="2"/>
  <c r="D139" i="2"/>
  <c r="D117" i="2"/>
  <c r="D95" i="2"/>
  <c r="D349" i="2"/>
  <c r="D348" i="2"/>
  <c r="D338" i="2"/>
  <c r="D337" i="2"/>
  <c r="D327" i="2"/>
  <c r="D326" i="2"/>
  <c r="D316" i="2"/>
  <c r="D315" i="2"/>
  <c r="D306" i="2"/>
  <c r="D305" i="2"/>
  <c r="C307" i="2"/>
  <c r="D304" i="2"/>
  <c r="D62" i="2"/>
  <c r="D51" i="2"/>
  <c r="D161" i="2"/>
  <c r="D128" i="2"/>
  <c r="D106" i="2"/>
  <c r="C295" i="2"/>
  <c r="D295" i="2" s="1"/>
  <c r="E295" i="2"/>
  <c r="H295" i="2" s="1"/>
  <c r="C294" i="2"/>
  <c r="D294" i="2" s="1"/>
  <c r="E294" i="2"/>
  <c r="H294" i="2" s="1"/>
  <c r="C293" i="2"/>
  <c r="D293" i="2" s="1"/>
  <c r="E293" i="2"/>
  <c r="H293" i="2" s="1"/>
  <c r="C284" i="2"/>
  <c r="E284" i="2"/>
  <c r="H284" i="2" s="1"/>
  <c r="C283" i="2"/>
  <c r="D283" i="2" s="1"/>
  <c r="E283" i="2"/>
  <c r="H283" i="2" s="1"/>
  <c r="C282" i="2"/>
  <c r="D282" i="2" s="1"/>
  <c r="E282" i="2"/>
  <c r="H282" i="2" s="1"/>
  <c r="C273" i="2"/>
  <c r="D273" i="2" s="1"/>
  <c r="E273" i="2"/>
  <c r="H273" i="2" s="1"/>
  <c r="C272" i="2"/>
  <c r="E272" i="2"/>
  <c r="H272" i="2" s="1"/>
  <c r="C271" i="2"/>
  <c r="D271" i="2" s="1"/>
  <c r="E271" i="2"/>
  <c r="H271" i="2" s="1"/>
  <c r="C262" i="2"/>
  <c r="D262" i="2" s="1"/>
  <c r="E262" i="2"/>
  <c r="H262" i="2" s="1"/>
  <c r="C261" i="2"/>
  <c r="D261" i="2" s="1"/>
  <c r="E261" i="2"/>
  <c r="H261" i="2" s="1"/>
  <c r="C260" i="2"/>
  <c r="E260" i="2"/>
  <c r="H260" i="2" s="1"/>
  <c r="C251" i="2"/>
  <c r="D251" i="2" s="1"/>
  <c r="E251" i="2"/>
  <c r="H251" i="2" s="1"/>
  <c r="C250" i="2"/>
  <c r="D250" i="2" s="1"/>
  <c r="E250" i="2"/>
  <c r="H250" i="2" s="1"/>
  <c r="C249" i="2"/>
  <c r="D249" i="2" s="1"/>
  <c r="E249" i="2"/>
  <c r="H249" i="2" s="1"/>
  <c r="C240" i="2"/>
  <c r="E240" i="2"/>
  <c r="H240" i="2" s="1"/>
  <c r="C239" i="2"/>
  <c r="D239" i="2" s="1"/>
  <c r="E239" i="2"/>
  <c r="H239" i="2" s="1"/>
  <c r="C238" i="2"/>
  <c r="D238" i="2" s="1"/>
  <c r="E238" i="2"/>
  <c r="H238" i="2" s="1"/>
  <c r="C229" i="2"/>
  <c r="D229" i="2" s="1"/>
  <c r="E229" i="2"/>
  <c r="H229" i="2" s="1"/>
  <c r="C228" i="2"/>
  <c r="E228" i="2"/>
  <c r="H228" i="2" s="1"/>
  <c r="C227" i="2"/>
  <c r="D227" i="2" s="1"/>
  <c r="E227" i="2"/>
  <c r="H227" i="2" s="1"/>
  <c r="D217" i="2"/>
  <c r="D216" i="2"/>
  <c r="D205" i="2"/>
  <c r="D194" i="2"/>
  <c r="D183" i="2"/>
  <c r="B173" i="2"/>
  <c r="B162" i="2"/>
  <c r="B151" i="2"/>
  <c r="B129" i="2"/>
  <c r="B118" i="2"/>
  <c r="B107" i="2"/>
  <c r="E350" i="2"/>
  <c r="E349" i="2"/>
  <c r="E348" i="2"/>
  <c r="E339" i="2"/>
  <c r="E338" i="2"/>
  <c r="E337" i="2"/>
  <c r="E328" i="2"/>
  <c r="E327" i="2"/>
  <c r="E326" i="2"/>
  <c r="E317" i="2"/>
  <c r="E316" i="2"/>
  <c r="E315" i="2"/>
  <c r="E306" i="2"/>
  <c r="E305" i="2"/>
  <c r="E304" i="2"/>
  <c r="D284" i="2"/>
  <c r="D272" i="2"/>
  <c r="D260" i="2"/>
  <c r="D240" i="2"/>
  <c r="D228" i="2"/>
  <c r="E218" i="2"/>
  <c r="E217" i="2"/>
  <c r="E216" i="2"/>
  <c r="E206" i="2"/>
  <c r="E205" i="2"/>
  <c r="E195" i="2"/>
  <c r="E194" i="2"/>
  <c r="E184" i="2"/>
  <c r="E183" i="2"/>
  <c r="G161" i="2"/>
  <c r="I161" i="2"/>
  <c r="G150" i="2"/>
  <c r="J150" i="2" s="1"/>
  <c r="I150" i="2"/>
  <c r="G128" i="2"/>
  <c r="J128" i="2" s="1"/>
  <c r="I128" i="2"/>
  <c r="G106" i="2"/>
  <c r="J106" i="2" s="1"/>
  <c r="I106" i="2"/>
  <c r="G172" i="2"/>
  <c r="J172" i="2" s="1"/>
  <c r="I172" i="2"/>
  <c r="G117" i="2"/>
  <c r="I117" i="2"/>
  <c r="J161" i="2"/>
  <c r="H172" i="2"/>
  <c r="H161" i="2"/>
  <c r="H150" i="2"/>
  <c r="H139" i="2"/>
  <c r="H128" i="2"/>
  <c r="H117" i="2"/>
  <c r="H106" i="2"/>
  <c r="H95" i="2"/>
  <c r="H84" i="2"/>
  <c r="H73" i="2"/>
  <c r="H62" i="2"/>
  <c r="H51" i="2"/>
  <c r="G40" i="2"/>
  <c r="J40" i="2" s="1"/>
  <c r="I40" i="2"/>
  <c r="G29" i="2"/>
  <c r="I29" i="2"/>
  <c r="H40" i="2"/>
  <c r="H29" i="2"/>
  <c r="B19" i="2"/>
  <c r="E19" i="2" s="1"/>
  <c r="E18" i="2"/>
  <c r="F18" i="2" s="1"/>
  <c r="G18" i="2" s="1"/>
  <c r="J18" i="2" s="1"/>
  <c r="K18" i="2" s="1"/>
  <c r="B8" i="2"/>
  <c r="E7" i="2"/>
  <c r="H7" i="2" s="1"/>
  <c r="C7" i="2"/>
  <c r="H252" i="2" l="1"/>
  <c r="B460" i="2"/>
  <c r="C460" i="2" s="1"/>
  <c r="E426" i="2"/>
  <c r="F426" i="2" s="1"/>
  <c r="I426" i="2" s="1"/>
  <c r="E41" i="2"/>
  <c r="B362" i="2"/>
  <c r="B42" i="2"/>
  <c r="B307" i="2"/>
  <c r="H447" i="2"/>
  <c r="J117" i="2"/>
  <c r="H241" i="2"/>
  <c r="H263" i="2"/>
  <c r="H285" i="2"/>
  <c r="H362" i="2"/>
  <c r="H459" i="2"/>
  <c r="G382" i="2"/>
  <c r="J382" i="2" s="1"/>
  <c r="G447" i="2"/>
  <c r="J447" i="2" s="1"/>
  <c r="F359" i="2"/>
  <c r="E362" i="2"/>
  <c r="C218" i="2"/>
  <c r="B219" i="2"/>
  <c r="C339" i="2"/>
  <c r="B340" i="2"/>
  <c r="C372" i="2"/>
  <c r="E372" i="2"/>
  <c r="C416" i="2"/>
  <c r="E416" i="2"/>
  <c r="E417" i="2" s="1"/>
  <c r="F370" i="2"/>
  <c r="E373" i="2"/>
  <c r="F392" i="2"/>
  <c r="F414" i="2"/>
  <c r="C350" i="2"/>
  <c r="B351" i="2"/>
  <c r="C383" i="2"/>
  <c r="E383" i="2"/>
  <c r="E384" i="2" s="1"/>
  <c r="C427" i="2"/>
  <c r="E427" i="2"/>
  <c r="H274" i="2"/>
  <c r="C184" i="2"/>
  <c r="B185" i="2"/>
  <c r="B186" i="2" s="1"/>
  <c r="C317" i="2"/>
  <c r="B318" i="2"/>
  <c r="C394" i="2"/>
  <c r="E394" i="2"/>
  <c r="H394" i="2" s="1"/>
  <c r="H395" i="2" s="1"/>
  <c r="C30" i="2"/>
  <c r="B31" i="2"/>
  <c r="B32" i="2" s="1"/>
  <c r="H230" i="2"/>
  <c r="H382" i="2"/>
  <c r="H426" i="2"/>
  <c r="E30" i="2"/>
  <c r="H30" i="2" s="1"/>
  <c r="F381" i="2"/>
  <c r="F403" i="2"/>
  <c r="F425" i="2"/>
  <c r="C328" i="2"/>
  <c r="B329" i="2"/>
  <c r="C405" i="2"/>
  <c r="E405" i="2"/>
  <c r="E406" i="2" s="1"/>
  <c r="C437" i="2"/>
  <c r="E437" i="2"/>
  <c r="B438" i="2"/>
  <c r="B439" i="2" s="1"/>
  <c r="F436" i="2"/>
  <c r="C448" i="2"/>
  <c r="E448" i="2"/>
  <c r="I459" i="2"/>
  <c r="C449" i="2"/>
  <c r="B450" i="2"/>
  <c r="E449" i="2"/>
  <c r="K459" i="2"/>
  <c r="L459" i="2" s="1"/>
  <c r="M459" i="2" s="1"/>
  <c r="H296" i="2"/>
  <c r="K360" i="2"/>
  <c r="M360" i="2" s="1"/>
  <c r="K382" i="2"/>
  <c r="M382" i="2" s="1"/>
  <c r="K404" i="2"/>
  <c r="M404" i="2" s="1"/>
  <c r="K371" i="2"/>
  <c r="M371" i="2" s="1"/>
  <c r="K393" i="2"/>
  <c r="M393" i="2" s="1"/>
  <c r="K415" i="2"/>
  <c r="M415" i="2" s="1"/>
  <c r="L449" i="2"/>
  <c r="C195" i="2"/>
  <c r="B196" i="2"/>
  <c r="C206" i="2"/>
  <c r="B207" i="2"/>
  <c r="F95" i="2"/>
  <c r="F139" i="2"/>
  <c r="F51" i="2"/>
  <c r="C63" i="2"/>
  <c r="E63" i="2"/>
  <c r="B64" i="2"/>
  <c r="F73" i="2"/>
  <c r="C85" i="2"/>
  <c r="E85" i="2"/>
  <c r="B86" i="2"/>
  <c r="J458" i="2"/>
  <c r="K361" i="2"/>
  <c r="M361" i="2" s="1"/>
  <c r="L460" i="2"/>
  <c r="L448" i="2"/>
  <c r="I458" i="2"/>
  <c r="C96" i="2"/>
  <c r="E96" i="2"/>
  <c r="B97" i="2"/>
  <c r="C140" i="2"/>
  <c r="E140" i="2"/>
  <c r="B141" i="2"/>
  <c r="C52" i="2"/>
  <c r="E52" i="2"/>
  <c r="B53" i="2"/>
  <c r="F62" i="2"/>
  <c r="C74" i="2"/>
  <c r="B75" i="2"/>
  <c r="E74" i="2"/>
  <c r="F84" i="2"/>
  <c r="F183" i="2"/>
  <c r="H183" i="2"/>
  <c r="F195" i="2"/>
  <c r="H195" i="2"/>
  <c r="F205" i="2"/>
  <c r="H205" i="2"/>
  <c r="F217" i="2"/>
  <c r="I217" i="2" s="1"/>
  <c r="H217" i="2"/>
  <c r="D230" i="2"/>
  <c r="D241" i="2"/>
  <c r="D252" i="2"/>
  <c r="D263" i="2"/>
  <c r="D274" i="2"/>
  <c r="D285" i="2"/>
  <c r="D296" i="2"/>
  <c r="E307" i="2"/>
  <c r="F304" i="2"/>
  <c r="H304" i="2"/>
  <c r="F306" i="2"/>
  <c r="I306" i="2" s="1"/>
  <c r="H306" i="2"/>
  <c r="F316" i="2"/>
  <c r="I316" i="2" s="1"/>
  <c r="H316" i="2"/>
  <c r="E329" i="2"/>
  <c r="F326" i="2"/>
  <c r="H326" i="2"/>
  <c r="F328" i="2"/>
  <c r="H328" i="2"/>
  <c r="F338" i="2"/>
  <c r="I338" i="2" s="1"/>
  <c r="H338" i="2"/>
  <c r="E351" i="2"/>
  <c r="F348" i="2"/>
  <c r="H348" i="2"/>
  <c r="F350" i="2"/>
  <c r="I350" i="2" s="1"/>
  <c r="H350" i="2"/>
  <c r="E118" i="2"/>
  <c r="C118" i="2"/>
  <c r="B119" i="2"/>
  <c r="E151" i="2"/>
  <c r="C151" i="2"/>
  <c r="B152" i="2"/>
  <c r="E173" i="2"/>
  <c r="C173" i="2"/>
  <c r="B174" i="2"/>
  <c r="E230" i="2"/>
  <c r="F227" i="2"/>
  <c r="F228" i="2"/>
  <c r="G228" i="2" s="1"/>
  <c r="J228" i="2" s="1"/>
  <c r="F229" i="2"/>
  <c r="G229" i="2" s="1"/>
  <c r="J229" i="2" s="1"/>
  <c r="E241" i="2"/>
  <c r="F238" i="2"/>
  <c r="F239" i="2"/>
  <c r="G239" i="2" s="1"/>
  <c r="J239" i="2" s="1"/>
  <c r="F240" i="2"/>
  <c r="G240" i="2" s="1"/>
  <c r="J240" i="2" s="1"/>
  <c r="E252" i="2"/>
  <c r="F249" i="2"/>
  <c r="F250" i="2"/>
  <c r="G250" i="2" s="1"/>
  <c r="J250" i="2" s="1"/>
  <c r="F251" i="2"/>
  <c r="G251" i="2" s="1"/>
  <c r="J251" i="2" s="1"/>
  <c r="E263" i="2"/>
  <c r="F260" i="2"/>
  <c r="F261" i="2"/>
  <c r="G261" i="2" s="1"/>
  <c r="J261" i="2" s="1"/>
  <c r="F262" i="2"/>
  <c r="G262" i="2" s="1"/>
  <c r="J262" i="2" s="1"/>
  <c r="E274" i="2"/>
  <c r="F271" i="2"/>
  <c r="F272" i="2"/>
  <c r="G272" i="2" s="1"/>
  <c r="J272" i="2" s="1"/>
  <c r="F273" i="2"/>
  <c r="G273" i="2" s="1"/>
  <c r="J273" i="2" s="1"/>
  <c r="E285" i="2"/>
  <c r="F282" i="2"/>
  <c r="I282" i="2" s="1"/>
  <c r="F283" i="2"/>
  <c r="G283" i="2" s="1"/>
  <c r="J283" i="2" s="1"/>
  <c r="F284" i="2"/>
  <c r="G284" i="2" s="1"/>
  <c r="J284" i="2" s="1"/>
  <c r="E296" i="2"/>
  <c r="F293" i="2"/>
  <c r="I293" i="2" s="1"/>
  <c r="F294" i="2"/>
  <c r="G294" i="2" s="1"/>
  <c r="J294" i="2" s="1"/>
  <c r="F295" i="2"/>
  <c r="G295" i="2" s="1"/>
  <c r="J295" i="2" s="1"/>
  <c r="D307" i="2"/>
  <c r="F184" i="2"/>
  <c r="I184" i="2" s="1"/>
  <c r="H184" i="2"/>
  <c r="F194" i="2"/>
  <c r="H194" i="2"/>
  <c r="F206" i="2"/>
  <c r="I206" i="2" s="1"/>
  <c r="H206" i="2"/>
  <c r="E219" i="2"/>
  <c r="F216" i="2"/>
  <c r="H216" i="2"/>
  <c r="F218" i="2"/>
  <c r="H218" i="2"/>
  <c r="F305" i="2"/>
  <c r="I305" i="2" s="1"/>
  <c r="H305" i="2"/>
  <c r="E318" i="2"/>
  <c r="F315" i="2"/>
  <c r="H315" i="2"/>
  <c r="F317" i="2"/>
  <c r="I317" i="2" s="1"/>
  <c r="H317" i="2"/>
  <c r="F327" i="2"/>
  <c r="I327" i="2" s="1"/>
  <c r="H327" i="2"/>
  <c r="E340" i="2"/>
  <c r="F337" i="2"/>
  <c r="H337" i="2"/>
  <c r="F339" i="2"/>
  <c r="H339" i="2"/>
  <c r="F349" i="2"/>
  <c r="I349" i="2" s="1"/>
  <c r="H349" i="2"/>
  <c r="E107" i="2"/>
  <c r="C107" i="2"/>
  <c r="B108" i="2"/>
  <c r="E129" i="2"/>
  <c r="C129" i="2"/>
  <c r="B130" i="2"/>
  <c r="E162" i="2"/>
  <c r="C162" i="2"/>
  <c r="B163" i="2"/>
  <c r="I227" i="2"/>
  <c r="C230" i="2"/>
  <c r="I238" i="2"/>
  <c r="C241" i="2"/>
  <c r="I249" i="2"/>
  <c r="C252" i="2"/>
  <c r="I260" i="2"/>
  <c r="C263" i="2"/>
  <c r="I271" i="2"/>
  <c r="C274" i="2"/>
  <c r="C285" i="2"/>
  <c r="C296" i="2"/>
  <c r="I272" i="2"/>
  <c r="K106" i="2"/>
  <c r="L106" i="2" s="1"/>
  <c r="K117" i="2"/>
  <c r="K128" i="2"/>
  <c r="L128" i="2" s="1"/>
  <c r="K150" i="2"/>
  <c r="L150" i="2" s="1"/>
  <c r="K161" i="2"/>
  <c r="L161" i="2" s="1"/>
  <c r="K172" i="2"/>
  <c r="L172" i="2" s="1"/>
  <c r="K40" i="2"/>
  <c r="J29" i="2"/>
  <c r="I18" i="2"/>
  <c r="C19" i="2"/>
  <c r="B20" i="2"/>
  <c r="H18" i="2"/>
  <c r="L18" i="2"/>
  <c r="M18" i="2" s="1"/>
  <c r="H19" i="2"/>
  <c r="F19" i="2"/>
  <c r="F7" i="2"/>
  <c r="D7" i="2"/>
  <c r="C8" i="2"/>
  <c r="D8" i="2" s="1"/>
  <c r="E8" i="2"/>
  <c r="B9" i="2"/>
  <c r="I229" i="2" l="1"/>
  <c r="E460" i="2"/>
  <c r="G426" i="2"/>
  <c r="J426" i="2" s="1"/>
  <c r="K426" i="2" s="1"/>
  <c r="M426" i="2" s="1"/>
  <c r="F41" i="2"/>
  <c r="I41" i="2" s="1"/>
  <c r="H41" i="2"/>
  <c r="I339" i="2"/>
  <c r="B461" i="2"/>
  <c r="F30" i="2"/>
  <c r="C42" i="2"/>
  <c r="E42" i="2"/>
  <c r="H42" i="2"/>
  <c r="H43" i="2" s="1"/>
  <c r="B43" i="2"/>
  <c r="I195" i="2"/>
  <c r="C329" i="2"/>
  <c r="D328" i="2"/>
  <c r="D329" i="2" s="1"/>
  <c r="D383" i="2"/>
  <c r="C384" i="2"/>
  <c r="I261" i="2"/>
  <c r="I218" i="2"/>
  <c r="I328" i="2"/>
  <c r="F405" i="2"/>
  <c r="I405" i="2" s="1"/>
  <c r="H405" i="2"/>
  <c r="H406" i="2" s="1"/>
  <c r="G405" i="2"/>
  <c r="I403" i="2"/>
  <c r="F406" i="2"/>
  <c r="G403" i="2"/>
  <c r="D394" i="2"/>
  <c r="C395" i="2"/>
  <c r="D184" i="2"/>
  <c r="F427" i="2"/>
  <c r="G427" i="2" s="1"/>
  <c r="H427" i="2"/>
  <c r="H428" i="2" s="1"/>
  <c r="E395" i="2"/>
  <c r="F416" i="2"/>
  <c r="G416" i="2" s="1"/>
  <c r="H416" i="2"/>
  <c r="H417" i="2" s="1"/>
  <c r="G414" i="2"/>
  <c r="I414" i="2"/>
  <c r="I228" i="2"/>
  <c r="I294" i="2"/>
  <c r="I250" i="2"/>
  <c r="G339" i="2"/>
  <c r="G317" i="2"/>
  <c r="G218" i="2"/>
  <c r="D405" i="2"/>
  <c r="C406" i="2"/>
  <c r="E428" i="2"/>
  <c r="C31" i="2"/>
  <c r="E31" i="2"/>
  <c r="H31" i="2" s="1"/>
  <c r="H32" i="2" s="1"/>
  <c r="D427" i="2"/>
  <c r="C428" i="2"/>
  <c r="C351" i="2"/>
  <c r="D350" i="2"/>
  <c r="D351" i="2" s="1"/>
  <c r="G392" i="2"/>
  <c r="I392" i="2"/>
  <c r="D416" i="2"/>
  <c r="C417" i="2"/>
  <c r="C340" i="2"/>
  <c r="D339" i="2"/>
  <c r="D340" i="2" s="1"/>
  <c r="I359" i="2"/>
  <c r="I362" i="2" s="1"/>
  <c r="F362" i="2"/>
  <c r="G359" i="2"/>
  <c r="F394" i="2"/>
  <c r="I394" i="2" s="1"/>
  <c r="G394" i="2"/>
  <c r="C185" i="2"/>
  <c r="C186" i="2" s="1"/>
  <c r="E185" i="2"/>
  <c r="H185" i="2" s="1"/>
  <c r="H186" i="2" s="1"/>
  <c r="G370" i="2"/>
  <c r="I370" i="2"/>
  <c r="D372" i="2"/>
  <c r="C373" i="2"/>
  <c r="C219" i="2"/>
  <c r="D218" i="2"/>
  <c r="D219" i="2" s="1"/>
  <c r="I283" i="2"/>
  <c r="I239" i="2"/>
  <c r="G425" i="2"/>
  <c r="I425" i="2"/>
  <c r="G381" i="2"/>
  <c r="I381" i="2"/>
  <c r="D30" i="2"/>
  <c r="C318" i="2"/>
  <c r="D317" i="2"/>
  <c r="D318" i="2" s="1"/>
  <c r="F383" i="2"/>
  <c r="G383" i="2" s="1"/>
  <c r="H383" i="2"/>
  <c r="H384" i="2" s="1"/>
  <c r="F372" i="2"/>
  <c r="I372" i="2" s="1"/>
  <c r="H372" i="2"/>
  <c r="H373" i="2" s="1"/>
  <c r="C438" i="2"/>
  <c r="C439" i="2" s="1"/>
  <c r="E438" i="2"/>
  <c r="H438" i="2" s="1"/>
  <c r="D437" i="2"/>
  <c r="G338" i="2"/>
  <c r="J338" i="2" s="1"/>
  <c r="K338" i="2" s="1"/>
  <c r="M338" i="2" s="1"/>
  <c r="G316" i="2"/>
  <c r="J316" i="2" s="1"/>
  <c r="G30" i="2"/>
  <c r="I30" i="2"/>
  <c r="I436" i="2"/>
  <c r="G436" i="2"/>
  <c r="F437" i="2"/>
  <c r="I437" i="2" s="1"/>
  <c r="H437" i="2"/>
  <c r="D448" i="2"/>
  <c r="F448" i="2"/>
  <c r="I448" i="2" s="1"/>
  <c r="H448" i="2"/>
  <c r="H460" i="2"/>
  <c r="H461" i="2" s="1"/>
  <c r="E461" i="2"/>
  <c r="F460" i="2"/>
  <c r="D460" i="2"/>
  <c r="C461" i="2"/>
  <c r="F449" i="2"/>
  <c r="E450" i="2"/>
  <c r="H449" i="2"/>
  <c r="D449" i="2"/>
  <c r="C450" i="2"/>
  <c r="G84" i="2"/>
  <c r="I84" i="2"/>
  <c r="C75" i="2"/>
  <c r="C76" i="2" s="1"/>
  <c r="E75" i="2"/>
  <c r="C53" i="2"/>
  <c r="C54" i="2" s="1"/>
  <c r="E53" i="2"/>
  <c r="H53" i="2" s="1"/>
  <c r="D52" i="2"/>
  <c r="F140" i="2"/>
  <c r="G140" i="2" s="1"/>
  <c r="H140" i="2"/>
  <c r="C97" i="2"/>
  <c r="C98" i="2" s="1"/>
  <c r="E97" i="2"/>
  <c r="D96" i="2"/>
  <c r="K458" i="2"/>
  <c r="C86" i="2"/>
  <c r="C87" i="2" s="1"/>
  <c r="E86" i="2"/>
  <c r="H86" i="2" s="1"/>
  <c r="B87" i="2"/>
  <c r="D85" i="2"/>
  <c r="G73" i="2"/>
  <c r="I73" i="2"/>
  <c r="F63" i="2"/>
  <c r="G63" i="2" s="1"/>
  <c r="H63" i="2"/>
  <c r="C207" i="2"/>
  <c r="D207" i="2" s="1"/>
  <c r="B208" i="2"/>
  <c r="E207" i="2"/>
  <c r="C196" i="2"/>
  <c r="D196" i="2" s="1"/>
  <c r="B197" i="2"/>
  <c r="E196" i="2"/>
  <c r="B54" i="2"/>
  <c r="F74" i="2"/>
  <c r="G74" i="2" s="1"/>
  <c r="H74" i="2"/>
  <c r="D74" i="2"/>
  <c r="I74" i="2"/>
  <c r="G62" i="2"/>
  <c r="I62" i="2"/>
  <c r="F52" i="2"/>
  <c r="I52" i="2" s="1"/>
  <c r="H52" i="2"/>
  <c r="C141" i="2"/>
  <c r="C142" i="2" s="1"/>
  <c r="E141" i="2"/>
  <c r="D140" i="2"/>
  <c r="I140" i="2"/>
  <c r="F96" i="2"/>
  <c r="I96" i="2" s="1"/>
  <c r="H96" i="2"/>
  <c r="K447" i="2"/>
  <c r="L447" i="2"/>
  <c r="L450" i="2" s="1"/>
  <c r="F85" i="2"/>
  <c r="H85" i="2"/>
  <c r="C64" i="2"/>
  <c r="C65" i="2" s="1"/>
  <c r="E64" i="2"/>
  <c r="H64" i="2" s="1"/>
  <c r="B65" i="2"/>
  <c r="D63" i="2"/>
  <c r="I51" i="2"/>
  <c r="G51" i="2"/>
  <c r="I139" i="2"/>
  <c r="G139" i="2"/>
  <c r="G95" i="2"/>
  <c r="I95" i="2"/>
  <c r="D206" i="2"/>
  <c r="C208" i="2"/>
  <c r="D195" i="2"/>
  <c r="I295" i="2"/>
  <c r="I296" i="2" s="1"/>
  <c r="I284" i="2"/>
  <c r="I285" i="2" s="1"/>
  <c r="I273" i="2"/>
  <c r="I262" i="2"/>
  <c r="I251" i="2"/>
  <c r="I240" i="2"/>
  <c r="I241" i="2" s="1"/>
  <c r="G217" i="2"/>
  <c r="J217" i="2" s="1"/>
  <c r="G195" i="2"/>
  <c r="E76" i="2"/>
  <c r="B76" i="2"/>
  <c r="B98" i="2"/>
  <c r="B142" i="2"/>
  <c r="K295" i="2"/>
  <c r="M295" i="2" s="1"/>
  <c r="K283" i="2"/>
  <c r="M283" i="2" s="1"/>
  <c r="K284" i="2"/>
  <c r="M284" i="2" s="1"/>
  <c r="K262" i="2"/>
  <c r="M262" i="2" s="1"/>
  <c r="K240" i="2"/>
  <c r="M240" i="2" s="1"/>
  <c r="K261" i="2"/>
  <c r="M261" i="2" s="1"/>
  <c r="K239" i="2"/>
  <c r="M239" i="2" s="1"/>
  <c r="C163" i="2"/>
  <c r="C164" i="2" s="1"/>
  <c r="E163" i="2"/>
  <c r="H163" i="2" s="1"/>
  <c r="F162" i="2"/>
  <c r="I162" i="2" s="1"/>
  <c r="H162" i="2"/>
  <c r="D129" i="2"/>
  <c r="C108" i="2"/>
  <c r="C109" i="2" s="1"/>
  <c r="E108" i="2"/>
  <c r="F107" i="2"/>
  <c r="G107" i="2" s="1"/>
  <c r="H107" i="2"/>
  <c r="F340" i="2"/>
  <c r="I337" i="2"/>
  <c r="I340" i="2" s="1"/>
  <c r="F318" i="2"/>
  <c r="I315" i="2"/>
  <c r="I318" i="2" s="1"/>
  <c r="F219" i="2"/>
  <c r="I216" i="2"/>
  <c r="I219" i="2" s="1"/>
  <c r="I194" i="2"/>
  <c r="K294" i="2"/>
  <c r="M294" i="2" s="1"/>
  <c r="K272" i="2"/>
  <c r="M272" i="2" s="1"/>
  <c r="K250" i="2"/>
  <c r="M250" i="2" s="1"/>
  <c r="K228" i="2"/>
  <c r="M228" i="2" s="1"/>
  <c r="C174" i="2"/>
  <c r="E174" i="2"/>
  <c r="E175" i="2" s="1"/>
  <c r="B175" i="2"/>
  <c r="F173" i="2"/>
  <c r="G173" i="2" s="1"/>
  <c r="H173" i="2"/>
  <c r="D151" i="2"/>
  <c r="C119" i="2"/>
  <c r="E119" i="2"/>
  <c r="B120" i="2"/>
  <c r="H119" i="2"/>
  <c r="F118" i="2"/>
  <c r="E120" i="2"/>
  <c r="H118" i="2"/>
  <c r="G337" i="2"/>
  <c r="G315" i="2"/>
  <c r="G216" i="2"/>
  <c r="G194" i="2"/>
  <c r="F285" i="2"/>
  <c r="G282" i="2"/>
  <c r="F263" i="2"/>
  <c r="G260" i="2"/>
  <c r="F241" i="2"/>
  <c r="G238" i="2"/>
  <c r="H351" i="2"/>
  <c r="H329" i="2"/>
  <c r="H307" i="2"/>
  <c r="B164" i="2"/>
  <c r="B109" i="2"/>
  <c r="D162" i="2"/>
  <c r="C130" i="2"/>
  <c r="E130" i="2"/>
  <c r="F129" i="2"/>
  <c r="G129" i="2" s="1"/>
  <c r="H129" i="2"/>
  <c r="D107" i="2"/>
  <c r="K316" i="2"/>
  <c r="M316" i="2" s="1"/>
  <c r="K217" i="2"/>
  <c r="M217" i="2" s="1"/>
  <c r="K273" i="2"/>
  <c r="M273" i="2" s="1"/>
  <c r="K251" i="2"/>
  <c r="M251" i="2" s="1"/>
  <c r="K229" i="2"/>
  <c r="M229" i="2" s="1"/>
  <c r="D173" i="2"/>
  <c r="C175" i="2"/>
  <c r="C152" i="2"/>
  <c r="E152" i="2"/>
  <c r="E153" i="2" s="1"/>
  <c r="B153" i="2"/>
  <c r="F151" i="2"/>
  <c r="H151" i="2"/>
  <c r="D118" i="2"/>
  <c r="I118" i="2"/>
  <c r="F351" i="2"/>
  <c r="I348" i="2"/>
  <c r="I351" i="2" s="1"/>
  <c r="F329" i="2"/>
  <c r="I326" i="2"/>
  <c r="I329" i="2" s="1"/>
  <c r="F307" i="2"/>
  <c r="I304" i="2"/>
  <c r="I307" i="2" s="1"/>
  <c r="I205" i="2"/>
  <c r="I183" i="2"/>
  <c r="M172" i="2"/>
  <c r="M161" i="2"/>
  <c r="M150" i="2"/>
  <c r="L117" i="2"/>
  <c r="M117" i="2" s="1"/>
  <c r="I274" i="2"/>
  <c r="I263" i="2"/>
  <c r="I230" i="2"/>
  <c r="G349" i="2"/>
  <c r="J349" i="2" s="1"/>
  <c r="H340" i="2"/>
  <c r="G327" i="2"/>
  <c r="J327" i="2" s="1"/>
  <c r="H318" i="2"/>
  <c r="G305" i="2"/>
  <c r="J305" i="2" s="1"/>
  <c r="H219" i="2"/>
  <c r="G206" i="2"/>
  <c r="J206" i="2" s="1"/>
  <c r="G184" i="2"/>
  <c r="J184" i="2" s="1"/>
  <c r="F296" i="2"/>
  <c r="G293" i="2"/>
  <c r="F274" i="2"/>
  <c r="G271" i="2"/>
  <c r="F252" i="2"/>
  <c r="G249" i="2"/>
  <c r="F230" i="2"/>
  <c r="G227" i="2"/>
  <c r="G350" i="2"/>
  <c r="J350" i="2" s="1"/>
  <c r="G348" i="2"/>
  <c r="G328" i="2"/>
  <c r="J328" i="2" s="1"/>
  <c r="G326" i="2"/>
  <c r="G306" i="2"/>
  <c r="J306" i="2" s="1"/>
  <c r="G304" i="2"/>
  <c r="G205" i="2"/>
  <c r="G183" i="2"/>
  <c r="B131" i="2"/>
  <c r="M128" i="2"/>
  <c r="M106" i="2"/>
  <c r="K29" i="2"/>
  <c r="M40" i="2"/>
  <c r="D19" i="2"/>
  <c r="C20" i="2"/>
  <c r="D20" i="2" s="1"/>
  <c r="E20" i="2"/>
  <c r="B21" i="2"/>
  <c r="I19" i="2"/>
  <c r="G19" i="2"/>
  <c r="B10" i="2"/>
  <c r="I7" i="2"/>
  <c r="F8" i="2"/>
  <c r="G8" i="2" s="1"/>
  <c r="J8" i="2" s="1"/>
  <c r="K8" i="2" s="1"/>
  <c r="E9" i="2"/>
  <c r="C9" i="2"/>
  <c r="C10" i="2" s="1"/>
  <c r="G7" i="2"/>
  <c r="H8" i="2"/>
  <c r="D208" i="2" l="1"/>
  <c r="E32" i="2"/>
  <c r="H174" i="2"/>
  <c r="C197" i="2"/>
  <c r="G52" i="2"/>
  <c r="G41" i="2"/>
  <c r="J41" i="2" s="1"/>
  <c r="K41" i="2" s="1"/>
  <c r="M41" i="2" s="1"/>
  <c r="D42" i="2"/>
  <c r="D43" i="2" s="1"/>
  <c r="C43" i="2"/>
  <c r="F42" i="2"/>
  <c r="F43" i="2" s="1"/>
  <c r="E43" i="2"/>
  <c r="I107" i="2"/>
  <c r="H164" i="2"/>
  <c r="F384" i="2"/>
  <c r="I406" i="2"/>
  <c r="I383" i="2"/>
  <c r="E164" i="2"/>
  <c r="F395" i="2"/>
  <c r="I252" i="2"/>
  <c r="F450" i="2"/>
  <c r="D31" i="2"/>
  <c r="D32" i="2" s="1"/>
  <c r="H120" i="2"/>
  <c r="I384" i="2"/>
  <c r="G428" i="2"/>
  <c r="J425" i="2"/>
  <c r="D373" i="2"/>
  <c r="F185" i="2"/>
  <c r="E186" i="2"/>
  <c r="J416" i="2"/>
  <c r="K416" i="2" s="1"/>
  <c r="M416" i="2" s="1"/>
  <c r="D417" i="2"/>
  <c r="J427" i="2"/>
  <c r="K427" i="2" s="1"/>
  <c r="M427" i="2" s="1"/>
  <c r="D428" i="2"/>
  <c r="J218" i="2"/>
  <c r="K218" i="2" s="1"/>
  <c r="M218" i="2" s="1"/>
  <c r="G417" i="2"/>
  <c r="J414" i="2"/>
  <c r="D395" i="2"/>
  <c r="J394" i="2"/>
  <c r="K394" i="2" s="1"/>
  <c r="M394" i="2" s="1"/>
  <c r="J370" i="2"/>
  <c r="J405" i="2"/>
  <c r="K405" i="2" s="1"/>
  <c r="M405" i="2" s="1"/>
  <c r="D406" i="2"/>
  <c r="G162" i="2"/>
  <c r="H87" i="2"/>
  <c r="H450" i="2"/>
  <c r="C32" i="2"/>
  <c r="G384" i="2"/>
  <c r="J381" i="2"/>
  <c r="F373" i="2"/>
  <c r="D185" i="2"/>
  <c r="D186" i="2" s="1"/>
  <c r="G362" i="2"/>
  <c r="J359" i="2"/>
  <c r="I395" i="2"/>
  <c r="J317" i="2"/>
  <c r="K317" i="2" s="1"/>
  <c r="M317" i="2" s="1"/>
  <c r="G406" i="2"/>
  <c r="J403" i="2"/>
  <c r="J383" i="2"/>
  <c r="K383" i="2" s="1"/>
  <c r="M383" i="2" s="1"/>
  <c r="D384" i="2"/>
  <c r="H152" i="2"/>
  <c r="H153" i="2" s="1"/>
  <c r="I173" i="2"/>
  <c r="I63" i="2"/>
  <c r="G96" i="2"/>
  <c r="I449" i="2"/>
  <c r="I450" i="2" s="1"/>
  <c r="G449" i="2"/>
  <c r="J449" i="2" s="1"/>
  <c r="G448" i="2"/>
  <c r="J448" i="2" s="1"/>
  <c r="K448" i="2" s="1"/>
  <c r="M448" i="2" s="1"/>
  <c r="G437" i="2"/>
  <c r="J437" i="2" s="1"/>
  <c r="K437" i="2" s="1"/>
  <c r="M437" i="2" s="1"/>
  <c r="G372" i="2"/>
  <c r="J372" i="2" s="1"/>
  <c r="K372" i="2" s="1"/>
  <c r="M372" i="2" s="1"/>
  <c r="F428" i="2"/>
  <c r="I373" i="2"/>
  <c r="I416" i="2"/>
  <c r="I417" i="2" s="1"/>
  <c r="G395" i="2"/>
  <c r="J392" i="2"/>
  <c r="I427" i="2"/>
  <c r="I428" i="2" s="1"/>
  <c r="F31" i="2"/>
  <c r="F32" i="2" s="1"/>
  <c r="J339" i="2"/>
  <c r="K339" i="2" s="1"/>
  <c r="M339" i="2" s="1"/>
  <c r="F417" i="2"/>
  <c r="J436" i="2"/>
  <c r="J30" i="2"/>
  <c r="D438" i="2"/>
  <c r="H54" i="2"/>
  <c r="D439" i="2"/>
  <c r="F438" i="2"/>
  <c r="I438" i="2" s="1"/>
  <c r="I439" i="2" s="1"/>
  <c r="E439" i="2"/>
  <c r="H439" i="2"/>
  <c r="D450" i="2"/>
  <c r="D461" i="2"/>
  <c r="I460" i="2"/>
  <c r="I461" i="2" s="1"/>
  <c r="F461" i="2"/>
  <c r="G460" i="2"/>
  <c r="G461" i="2" s="1"/>
  <c r="J195" i="2"/>
  <c r="D197" i="2"/>
  <c r="J95" i="2"/>
  <c r="J51" i="2"/>
  <c r="F64" i="2"/>
  <c r="F65" i="2" s="1"/>
  <c r="E65" i="2"/>
  <c r="J140" i="2"/>
  <c r="K140" i="2" s="1"/>
  <c r="M140" i="2" s="1"/>
  <c r="F141" i="2"/>
  <c r="F142" i="2" s="1"/>
  <c r="J74" i="2"/>
  <c r="K74" i="2" s="1"/>
  <c r="M74" i="2" s="1"/>
  <c r="E197" i="2"/>
  <c r="F196" i="2"/>
  <c r="H196" i="2"/>
  <c r="H197" i="2" s="1"/>
  <c r="J73" i="2"/>
  <c r="F86" i="2"/>
  <c r="F87" i="2" s="1"/>
  <c r="E87" i="2"/>
  <c r="J96" i="2"/>
  <c r="K96" i="2" s="1"/>
  <c r="M96" i="2" s="1"/>
  <c r="F97" i="2"/>
  <c r="F98" i="2" s="1"/>
  <c r="D53" i="2"/>
  <c r="D54" i="2" s="1"/>
  <c r="F75" i="2"/>
  <c r="F76" i="2" s="1"/>
  <c r="J84" i="2"/>
  <c r="E98" i="2"/>
  <c r="J139" i="2"/>
  <c r="J63" i="2"/>
  <c r="K63" i="2" s="1"/>
  <c r="M63" i="2" s="1"/>
  <c r="D64" i="2"/>
  <c r="D65" i="2" s="1"/>
  <c r="I64" i="2"/>
  <c r="D141" i="2"/>
  <c r="J62" i="2"/>
  <c r="F207" i="2"/>
  <c r="E208" i="2"/>
  <c r="H207" i="2"/>
  <c r="H208" i="2" s="1"/>
  <c r="D86" i="2"/>
  <c r="D97" i="2"/>
  <c r="I97" i="2"/>
  <c r="I98" i="2" s="1"/>
  <c r="J52" i="2"/>
  <c r="K52" i="2" s="1"/>
  <c r="M52" i="2" s="1"/>
  <c r="F53" i="2"/>
  <c r="F54" i="2" s="1"/>
  <c r="D75" i="2"/>
  <c r="G85" i="2"/>
  <c r="J85" i="2" s="1"/>
  <c r="K85" i="2" s="1"/>
  <c r="M85" i="2" s="1"/>
  <c r="M447" i="2"/>
  <c r="H141" i="2"/>
  <c r="H142" i="2" s="1"/>
  <c r="E142" i="2"/>
  <c r="H65" i="2"/>
  <c r="I85" i="2"/>
  <c r="L458" i="2"/>
  <c r="H97" i="2"/>
  <c r="H98" i="2" s="1"/>
  <c r="H75" i="2"/>
  <c r="H76" i="2" s="1"/>
  <c r="E54" i="2"/>
  <c r="K306" i="2"/>
  <c r="M306" i="2" s="1"/>
  <c r="K328" i="2"/>
  <c r="M328" i="2" s="1"/>
  <c r="K350" i="2"/>
  <c r="M350" i="2" s="1"/>
  <c r="D152" i="2"/>
  <c r="D153" i="2" s="1"/>
  <c r="F130" i="2"/>
  <c r="G130" i="2" s="1"/>
  <c r="G131" i="2" s="1"/>
  <c r="J162" i="2"/>
  <c r="G241" i="2"/>
  <c r="J238" i="2"/>
  <c r="G263" i="2"/>
  <c r="J260" i="2"/>
  <c r="G285" i="2"/>
  <c r="J282" i="2"/>
  <c r="J194" i="2"/>
  <c r="G318" i="2"/>
  <c r="J315" i="2"/>
  <c r="D119" i="2"/>
  <c r="D120" i="2" s="1"/>
  <c r="J173" i="2"/>
  <c r="F174" i="2"/>
  <c r="G174" i="2" s="1"/>
  <c r="G175" i="2" s="1"/>
  <c r="J107" i="2"/>
  <c r="F108" i="2"/>
  <c r="F109" i="2" s="1"/>
  <c r="J129" i="2"/>
  <c r="F163" i="2"/>
  <c r="G163" i="2" s="1"/>
  <c r="C153" i="2"/>
  <c r="I129" i="2"/>
  <c r="J183" i="2"/>
  <c r="J205" i="2"/>
  <c r="G307" i="2"/>
  <c r="J304" i="2"/>
  <c r="G329" i="2"/>
  <c r="J326" i="2"/>
  <c r="G351" i="2"/>
  <c r="J348" i="2"/>
  <c r="G230" i="2"/>
  <c r="J227" i="2"/>
  <c r="G252" i="2"/>
  <c r="J249" i="2"/>
  <c r="G274" i="2"/>
  <c r="J271" i="2"/>
  <c r="G296" i="2"/>
  <c r="J293" i="2"/>
  <c r="K184" i="2"/>
  <c r="M184" i="2" s="1"/>
  <c r="K206" i="2"/>
  <c r="L206" i="2" s="1"/>
  <c r="K305" i="2"/>
  <c r="M305" i="2" s="1"/>
  <c r="K327" i="2"/>
  <c r="M327" i="2" s="1"/>
  <c r="K349" i="2"/>
  <c r="M349" i="2" s="1"/>
  <c r="F152" i="2"/>
  <c r="F153" i="2" s="1"/>
  <c r="D130" i="2"/>
  <c r="G219" i="2"/>
  <c r="J216" i="2"/>
  <c r="G340" i="2"/>
  <c r="J337" i="2"/>
  <c r="F119" i="2"/>
  <c r="F120" i="2" s="1"/>
  <c r="D174" i="2"/>
  <c r="D108" i="2"/>
  <c r="D163" i="2"/>
  <c r="C120" i="2"/>
  <c r="G151" i="2"/>
  <c r="E131" i="2"/>
  <c r="H130" i="2"/>
  <c r="H131" i="2" s="1"/>
  <c r="G118" i="2"/>
  <c r="I151" i="2"/>
  <c r="H175" i="2"/>
  <c r="E109" i="2"/>
  <c r="H108" i="2"/>
  <c r="H109" i="2" s="1"/>
  <c r="C131" i="2"/>
  <c r="M29" i="2"/>
  <c r="C21" i="2"/>
  <c r="H20" i="2"/>
  <c r="H21" i="2" s="1"/>
  <c r="E21" i="2"/>
  <c r="F20" i="2"/>
  <c r="D21" i="2"/>
  <c r="L20" i="2"/>
  <c r="J19" i="2"/>
  <c r="K19" i="2" s="1"/>
  <c r="L8" i="2"/>
  <c r="I8" i="2"/>
  <c r="F9" i="2"/>
  <c r="E10" i="2"/>
  <c r="J7" i="2"/>
  <c r="K7" i="2" s="1"/>
  <c r="D9" i="2"/>
  <c r="H9" i="2"/>
  <c r="H10" i="2" s="1"/>
  <c r="F164" i="2" l="1"/>
  <c r="I42" i="2"/>
  <c r="I43" i="2" s="1"/>
  <c r="I86" i="2"/>
  <c r="I141" i="2"/>
  <c r="I142" i="2" s="1"/>
  <c r="G42" i="2"/>
  <c r="G373" i="2"/>
  <c r="I108" i="2"/>
  <c r="I109" i="2" s="1"/>
  <c r="I130" i="2"/>
  <c r="F131" i="2"/>
  <c r="G164" i="2"/>
  <c r="G108" i="2"/>
  <c r="G109" i="2" s="1"/>
  <c r="I87" i="2"/>
  <c r="G86" i="2"/>
  <c r="G31" i="2"/>
  <c r="G450" i="2"/>
  <c r="I185" i="2"/>
  <c r="I186" i="2" s="1"/>
  <c r="F186" i="2"/>
  <c r="G185" i="2"/>
  <c r="M206" i="2"/>
  <c r="I65" i="2"/>
  <c r="K403" i="2"/>
  <c r="J406" i="2"/>
  <c r="J362" i="2"/>
  <c r="K359" i="2"/>
  <c r="J384" i="2"/>
  <c r="K381" i="2"/>
  <c r="I31" i="2"/>
  <c r="I32" i="2" s="1"/>
  <c r="J395" i="2"/>
  <c r="K392" i="2"/>
  <c r="K414" i="2"/>
  <c r="K417" i="2" s="1"/>
  <c r="J417" i="2"/>
  <c r="J108" i="2"/>
  <c r="J130" i="2"/>
  <c r="J131" i="2" s="1"/>
  <c r="I75" i="2"/>
  <c r="I76" i="2" s="1"/>
  <c r="J86" i="2"/>
  <c r="K86" i="2" s="1"/>
  <c r="M86" i="2" s="1"/>
  <c r="K370" i="2"/>
  <c r="K373" i="2" s="1"/>
  <c r="J373" i="2"/>
  <c r="J428" i="2"/>
  <c r="K425" i="2"/>
  <c r="K428" i="2" s="1"/>
  <c r="K30" i="2"/>
  <c r="G64" i="2"/>
  <c r="G65" i="2" s="1"/>
  <c r="K436" i="2"/>
  <c r="F439" i="2"/>
  <c r="G438" i="2"/>
  <c r="G439" i="2" s="1"/>
  <c r="J460" i="2"/>
  <c r="K449" i="2"/>
  <c r="K450" i="2" s="1"/>
  <c r="J450" i="2"/>
  <c r="L461" i="2"/>
  <c r="M458" i="2"/>
  <c r="I207" i="2"/>
  <c r="I208" i="2" s="1"/>
  <c r="F208" i="2"/>
  <c r="G207" i="2"/>
  <c r="K73" i="2"/>
  <c r="I196" i="2"/>
  <c r="I197" i="2" s="1"/>
  <c r="F197" i="2"/>
  <c r="K195" i="2"/>
  <c r="L195" i="2" s="1"/>
  <c r="J174" i="2"/>
  <c r="K174" i="2" s="1"/>
  <c r="F175" i="2"/>
  <c r="D175" i="2"/>
  <c r="I163" i="2"/>
  <c r="I164" i="2" s="1"/>
  <c r="I174" i="2"/>
  <c r="I175" i="2" s="1"/>
  <c r="G53" i="2"/>
  <c r="G54" i="2" s="1"/>
  <c r="D87" i="2"/>
  <c r="G87" i="2"/>
  <c r="G141" i="2"/>
  <c r="G142" i="2" s="1"/>
  <c r="K62" i="2"/>
  <c r="K139" i="2"/>
  <c r="M139" i="2" s="1"/>
  <c r="K84" i="2"/>
  <c r="K87" i="2" s="1"/>
  <c r="K51" i="2"/>
  <c r="K95" i="2"/>
  <c r="J163" i="2"/>
  <c r="K163" i="2" s="1"/>
  <c r="G75" i="2"/>
  <c r="G76" i="2" s="1"/>
  <c r="I53" i="2"/>
  <c r="I54" i="2" s="1"/>
  <c r="G97" i="2"/>
  <c r="G98" i="2" s="1"/>
  <c r="D98" i="2"/>
  <c r="G196" i="2"/>
  <c r="D76" i="2"/>
  <c r="D142" i="2"/>
  <c r="J64" i="2"/>
  <c r="K64" i="2" s="1"/>
  <c r="M64" i="2" s="1"/>
  <c r="J118" i="2"/>
  <c r="K108" i="2"/>
  <c r="K293" i="2"/>
  <c r="K296" i="2" s="1"/>
  <c r="M293" i="2"/>
  <c r="M296" i="2" s="1"/>
  <c r="J296" i="2"/>
  <c r="K271" i="2"/>
  <c r="K274" i="2" s="1"/>
  <c r="J274" i="2"/>
  <c r="K249" i="2"/>
  <c r="K252" i="2" s="1"/>
  <c r="J252" i="2"/>
  <c r="K227" i="2"/>
  <c r="K230" i="2" s="1"/>
  <c r="J230" i="2"/>
  <c r="K348" i="2"/>
  <c r="K351" i="2" s="1"/>
  <c r="J351" i="2"/>
  <c r="K326" i="2"/>
  <c r="K329" i="2" s="1"/>
  <c r="J329" i="2"/>
  <c r="K304" i="2"/>
  <c r="K307" i="2" s="1"/>
  <c r="J307" i="2"/>
  <c r="K205" i="2"/>
  <c r="L205" i="2" s="1"/>
  <c r="K183" i="2"/>
  <c r="K315" i="2"/>
  <c r="K318" i="2" s="1"/>
  <c r="J318" i="2"/>
  <c r="K194" i="2"/>
  <c r="L194" i="2" s="1"/>
  <c r="K282" i="2"/>
  <c r="K285" i="2" s="1"/>
  <c r="J285" i="2"/>
  <c r="K260" i="2"/>
  <c r="K263" i="2" s="1"/>
  <c r="J263" i="2"/>
  <c r="K238" i="2"/>
  <c r="K241" i="2" s="1"/>
  <c r="J241" i="2"/>
  <c r="I131" i="2"/>
  <c r="D131" i="2"/>
  <c r="I119" i="2"/>
  <c r="I120" i="2" s="1"/>
  <c r="D164" i="2"/>
  <c r="I152" i="2"/>
  <c r="I153" i="2" s="1"/>
  <c r="K337" i="2"/>
  <c r="K340" i="2" s="1"/>
  <c r="J340" i="2"/>
  <c r="K216" i="2"/>
  <c r="K219" i="2" s="1"/>
  <c r="J219" i="2"/>
  <c r="K129" i="2"/>
  <c r="J109" i="2"/>
  <c r="K107" i="2"/>
  <c r="J175" i="2"/>
  <c r="K173" i="2"/>
  <c r="J164" i="2"/>
  <c r="K162" i="2"/>
  <c r="J151" i="2"/>
  <c r="G119" i="2"/>
  <c r="G120" i="2" s="1"/>
  <c r="G152" i="2"/>
  <c r="G153" i="2" s="1"/>
  <c r="D109" i="2"/>
  <c r="G20" i="2"/>
  <c r="F21" i="2"/>
  <c r="I20" i="2"/>
  <c r="I21" i="2" s="1"/>
  <c r="M8" i="2"/>
  <c r="L7" i="2"/>
  <c r="L19" i="2"/>
  <c r="L21" i="2" s="1"/>
  <c r="D10" i="2"/>
  <c r="F10" i="2"/>
  <c r="I9" i="2"/>
  <c r="I10" i="2" s="1"/>
  <c r="G9" i="2"/>
  <c r="G10" i="2" s="1"/>
  <c r="J87" i="2" l="1"/>
  <c r="J42" i="2"/>
  <c r="G43" i="2"/>
  <c r="J31" i="2"/>
  <c r="G32" i="2"/>
  <c r="J53" i="2"/>
  <c r="M392" i="2"/>
  <c r="M395" i="2" s="1"/>
  <c r="K395" i="2"/>
  <c r="K406" i="2"/>
  <c r="M403" i="2"/>
  <c r="M406" i="2" s="1"/>
  <c r="J185" i="2"/>
  <c r="G186" i="2"/>
  <c r="K130" i="2"/>
  <c r="L130" i="2" s="1"/>
  <c r="M130" i="2" s="1"/>
  <c r="M84" i="2"/>
  <c r="M87" i="2" s="1"/>
  <c r="M425" i="2"/>
  <c r="M428" i="2" s="1"/>
  <c r="M414" i="2"/>
  <c r="M417" i="2" s="1"/>
  <c r="K362" i="2"/>
  <c r="M359" i="2"/>
  <c r="M362" i="2" s="1"/>
  <c r="K384" i="2"/>
  <c r="M381" i="2"/>
  <c r="M384" i="2" s="1"/>
  <c r="K131" i="2"/>
  <c r="M51" i="2"/>
  <c r="M370" i="2"/>
  <c r="M373" i="2" s="1"/>
  <c r="M436" i="2"/>
  <c r="M30" i="2"/>
  <c r="J438" i="2"/>
  <c r="K175" i="2"/>
  <c r="L129" i="2"/>
  <c r="M129" i="2" s="1"/>
  <c r="M131" i="2" s="1"/>
  <c r="M348" i="2"/>
  <c r="M351" i="2" s="1"/>
  <c r="J141" i="2"/>
  <c r="M449" i="2"/>
  <c r="M450" i="2" s="1"/>
  <c r="K460" i="2"/>
  <c r="K461" i="2" s="1"/>
  <c r="J461" i="2"/>
  <c r="J196" i="2"/>
  <c r="G197" i="2"/>
  <c r="K65" i="2"/>
  <c r="M62" i="2"/>
  <c r="M65" i="2" s="1"/>
  <c r="J207" i="2"/>
  <c r="G208" i="2"/>
  <c r="J75" i="2"/>
  <c r="M73" i="2"/>
  <c r="J119" i="2"/>
  <c r="J120" i="2" s="1"/>
  <c r="M337" i="2"/>
  <c r="M340" i="2" s="1"/>
  <c r="M260" i="2"/>
  <c r="M263" i="2" s="1"/>
  <c r="M315" i="2"/>
  <c r="M318" i="2" s="1"/>
  <c r="M304" i="2"/>
  <c r="M307" i="2" s="1"/>
  <c r="M249" i="2"/>
  <c r="M252" i="2" s="1"/>
  <c r="J97" i="2"/>
  <c r="M95" i="2"/>
  <c r="J65" i="2"/>
  <c r="M195" i="2"/>
  <c r="K119" i="2"/>
  <c r="L119" i="2" s="1"/>
  <c r="K164" i="2"/>
  <c r="K118" i="2"/>
  <c r="L118" i="2" s="1"/>
  <c r="L162" i="2"/>
  <c r="M162" i="2" s="1"/>
  <c r="K151" i="2"/>
  <c r="K109" i="2"/>
  <c r="J152" i="2"/>
  <c r="L173" i="2"/>
  <c r="M173" i="2" s="1"/>
  <c r="L107" i="2"/>
  <c r="M216" i="2"/>
  <c r="M219" i="2" s="1"/>
  <c r="M238" i="2"/>
  <c r="M241" i="2" s="1"/>
  <c r="M282" i="2"/>
  <c r="M285" i="2" s="1"/>
  <c r="M194" i="2"/>
  <c r="M183" i="2"/>
  <c r="M205" i="2"/>
  <c r="M326" i="2"/>
  <c r="M329" i="2" s="1"/>
  <c r="M227" i="2"/>
  <c r="M230" i="2" s="1"/>
  <c r="M271" i="2"/>
  <c r="M274" i="2" s="1"/>
  <c r="L174" i="2"/>
  <c r="M174" i="2" s="1"/>
  <c r="L108" i="2"/>
  <c r="M108" i="2" s="1"/>
  <c r="L163" i="2"/>
  <c r="M163" i="2" s="1"/>
  <c r="J20" i="2"/>
  <c r="K20" i="2" s="1"/>
  <c r="G21" i="2"/>
  <c r="M19" i="2"/>
  <c r="M7" i="2"/>
  <c r="J9" i="2"/>
  <c r="K9" i="2" s="1"/>
  <c r="L131" i="2" l="1"/>
  <c r="K42" i="2"/>
  <c r="J43" i="2"/>
  <c r="K31" i="2"/>
  <c r="J32" i="2"/>
  <c r="K53" i="2"/>
  <c r="J54" i="2"/>
  <c r="K185" i="2"/>
  <c r="J186" i="2"/>
  <c r="K438" i="2"/>
  <c r="J439" i="2"/>
  <c r="K141" i="2"/>
  <c r="J142" i="2"/>
  <c r="M460" i="2"/>
  <c r="M461" i="2" s="1"/>
  <c r="K97" i="2"/>
  <c r="J98" i="2"/>
  <c r="K75" i="2"/>
  <c r="J76" i="2"/>
  <c r="K207" i="2"/>
  <c r="J208" i="2"/>
  <c r="K196" i="2"/>
  <c r="J197" i="2"/>
  <c r="M175" i="2"/>
  <c r="M164" i="2"/>
  <c r="L120" i="2"/>
  <c r="K152" i="2"/>
  <c r="L109" i="2"/>
  <c r="M107" i="2"/>
  <c r="M109" i="2" s="1"/>
  <c r="J153" i="2"/>
  <c r="M118" i="2"/>
  <c r="K120" i="2"/>
  <c r="L175" i="2"/>
  <c r="L151" i="2"/>
  <c r="L164" i="2"/>
  <c r="M119" i="2"/>
  <c r="K21" i="2"/>
  <c r="J21" i="2"/>
  <c r="L9" i="2"/>
  <c r="L10" i="2" s="1"/>
  <c r="K10" i="2"/>
  <c r="J10" i="2"/>
  <c r="M42" i="2" l="1"/>
  <c r="M43" i="2" s="1"/>
  <c r="K43" i="2"/>
  <c r="M31" i="2"/>
  <c r="M32" i="2" s="1"/>
  <c r="K32" i="2"/>
  <c r="M185" i="2"/>
  <c r="M186" i="2" s="1"/>
  <c r="K186" i="2"/>
  <c r="M53" i="2"/>
  <c r="M54" i="2" s="1"/>
  <c r="K54" i="2"/>
  <c r="M141" i="2"/>
  <c r="M142" i="2" s="1"/>
  <c r="K142" i="2"/>
  <c r="M438" i="2"/>
  <c r="M439" i="2" s="1"/>
  <c r="K439" i="2"/>
  <c r="K208" i="2"/>
  <c r="M75" i="2"/>
  <c r="M76" i="2" s="1"/>
  <c r="K76" i="2"/>
  <c r="M97" i="2"/>
  <c r="M98" i="2" s="1"/>
  <c r="K98" i="2"/>
  <c r="K197" i="2"/>
  <c r="L196" i="2"/>
  <c r="L197" i="2" s="1"/>
  <c r="L207" i="2"/>
  <c r="L208" i="2" s="1"/>
  <c r="M120" i="2"/>
  <c r="M151" i="2"/>
  <c r="K153" i="2"/>
  <c r="L152" i="2"/>
  <c r="L153" i="2" s="1"/>
  <c r="M20" i="2"/>
  <c r="M21" i="2" s="1"/>
  <c r="M9" i="2"/>
  <c r="M10" i="2" s="1"/>
  <c r="M207" i="2" l="1"/>
  <c r="M208" i="2" s="1"/>
  <c r="M152" i="2"/>
  <c r="M196" i="2"/>
  <c r="M197" i="2" s="1"/>
  <c r="M153" i="2"/>
</calcChain>
</file>

<file path=xl/sharedStrings.xml><?xml version="1.0" encoding="utf-8"?>
<sst xmlns="http://schemas.openxmlformats.org/spreadsheetml/2006/main" count="892" uniqueCount="69">
  <si>
    <t>S.NO</t>
  </si>
  <si>
    <t>NAME OF EMPLOYEE</t>
  </si>
  <si>
    <t>IS NPS EMPLOYEE</t>
  </si>
  <si>
    <t>DESIGNATION</t>
  </si>
  <si>
    <t>LECTURER</t>
  </si>
  <si>
    <t>NO</t>
  </si>
  <si>
    <t>GOVT. SR. SECONDARY SCHOOL TODARAISINGH DIST- TONK</t>
  </si>
  <si>
    <t>DIFFERENCE SHEET</t>
  </si>
  <si>
    <t>DA ARREAR FROM JULY 2021 TO SEPTEMBER 2021</t>
  </si>
  <si>
    <t>NAME :-</t>
  </si>
  <si>
    <t>DESIGNATION :-</t>
  </si>
  <si>
    <t>MONTH</t>
  </si>
  <si>
    <t>BASIC</t>
  </si>
  <si>
    <t>DA</t>
  </si>
  <si>
    <t>TOTAL</t>
  </si>
  <si>
    <t>DUE</t>
  </si>
  <si>
    <t>DRAWN</t>
  </si>
  <si>
    <t>DIFFERENCE</t>
  </si>
  <si>
    <t>DEDUCTIONS</t>
  </si>
  <si>
    <t>NET PAYABLE AMT.</t>
  </si>
  <si>
    <t>YES</t>
  </si>
  <si>
    <t>SR TEACHER</t>
  </si>
  <si>
    <t>BASIC PAY of
JULY 2021</t>
  </si>
  <si>
    <t>PRINCIPAL</t>
  </si>
  <si>
    <t>AAO</t>
  </si>
  <si>
    <t>EMPLOYEE 01</t>
  </si>
  <si>
    <t>EMPLOYEE 02</t>
  </si>
  <si>
    <t>EMPLOYEE 03</t>
  </si>
  <si>
    <t>EMPLOYEE 04</t>
  </si>
  <si>
    <t>EMPLOYEE 05</t>
  </si>
  <si>
    <t>EMPLOYEE 06</t>
  </si>
  <si>
    <t>EMPLOYEE 07</t>
  </si>
  <si>
    <t>EMPLOYEE 08</t>
  </si>
  <si>
    <t>EMPLOYEE 09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</si>
  <si>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</si>
  <si>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</si>
  <si>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</si>
  <si>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</si>
  <si>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</si>
  <si>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</si>
  <si>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</si>
  <si>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</si>
  <si>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</si>
  <si>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</si>
  <si>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</si>
  <si>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</si>
  <si>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</si>
  <si>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</si>
  <si>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</si>
  <si>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</si>
  <si>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</si>
  <si>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</si>
  <si>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</si>
  <si>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</si>
  <si>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</si>
  <si>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31</t>
  </si>
  <si>
    <t>EMPLOYEE 32</t>
  </si>
  <si>
    <t>EMPLOYEE 33</t>
  </si>
  <si>
    <t>EMPLOYEE 34</t>
  </si>
  <si>
    <t>EMPLOYEE 35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</si>
  <si>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</si>
  <si>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</si>
  <si>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</si>
  <si>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</si>
  <si>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</si>
  <si>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</si>
  <si>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</si>
  <si>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HIDE UNWANTED ROW BEFORE PRINTING</t>
  </si>
  <si>
    <t>COMPLETE
WHITE CELL DETAILS AND 
DELETE DATA OF UNWATED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</si>
</sst>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3"/>
      <color rgb="FF3333FF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8"/>
      <color rgb="FF0080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sz val="14"/>
      <color rgb="FF3333FF"/>
      <name val="Calibri"/>
      <family val="2"/>
      <scheme val="minor"/>
    </font>
    <font>
      <b/>
      <u/>
      <sz val="14"/>
      <color rgb="FF7030A0"/>
      <name val="Times New Roman"/>
      <family val="1"/>
    </font>
    <font>
      <b/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6" borderId="0" xfId="0" applyFill="1" applyProtection="1">
      <protection hidden="1"/>
    </xf>
    <xf numFmtId="0" fontId="15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14" fillId="6" borderId="1" xfId="0" applyFont="1" applyFill="1" applyBorder="1" applyAlignment="1" applyProtection="1">
      <alignment horizontal="center"/>
      <protection hidden="1"/>
    </xf>
    <xf numFmtId="0" fontId="12" fillId="6" borderId="1" xfId="0" applyFont="1" applyFill="1" applyBorder="1" applyAlignment="1" applyProtection="1">
      <alignment horizont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/>
      <protection hidden="1"/>
    </xf>
    <xf numFmtId="17" fontId="11" fillId="6" borderId="1" xfId="0" applyNumberFormat="1" applyFont="1" applyFill="1" applyBorder="1" applyAlignment="1" applyProtection="1">
      <alignment horizontal="center" vertic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/>
      <protection locked="0" hidden="1"/>
    </xf>
    <xf numFmtId="1" fontId="8" fillId="6" borderId="1" xfId="0" applyNumberFormat="1" applyFont="1" applyFill="1" applyBorder="1" applyAlignment="1" applyProtection="1">
      <alignment horizontal="center" vertic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/>
      <protection hidden="1"/>
    </xf>
    <xf numFmtId="1" fontId="9" fillId="6" borderId="1" xfId="0" applyNumberFormat="1" applyFont="1" applyFill="1" applyBorder="1" applyAlignment="1" applyProtection="1">
      <alignment horizontal="center" vertical="center"/>
      <protection locked="0" hidden="1"/>
    </xf>
    <xf numFmtId="1" fontId="10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6" borderId="2" xfId="0" applyFont="1" applyFill="1" applyBorder="1" applyAlignment="1" applyProtection="1">
      <alignment horizontal="center" vertical="center"/>
      <protection hidden="1"/>
    </xf>
    <xf numFmtId="1" fontId="12" fillId="6" borderId="1" xfId="1" applyNumberFormat="1" applyFont="1" applyFill="1" applyBorder="1" applyAlignment="1" applyProtection="1">
      <alignment horizontal="center" vertical="center"/>
      <protection hidden="1"/>
    </xf>
    <xf numFmtId="1" fontId="11" fillId="6" borderId="1" xfId="1" applyNumberFormat="1" applyFont="1" applyFill="1" applyBorder="1" applyAlignment="1" applyProtection="1">
      <alignment horizontal="center" vertical="center"/>
      <protection hidden="1"/>
    </xf>
    <xf numFmtId="1" fontId="13" fillId="6" borderId="1" xfId="1" applyNumberFormat="1" applyFont="1" applyFill="1" applyBorder="1" applyAlignment="1" applyProtection="1">
      <alignment horizontal="center" vertical="center"/>
      <protection hidden="1"/>
    </xf>
    <xf numFmtId="1" fontId="14" fillId="6" borderId="1" xfId="1" applyNumberFormat="1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protection hidden="1"/>
    </xf>
    <xf numFmtId="0" fontId="16" fillId="6" borderId="0" xfId="0" applyFont="1" applyFill="1" applyAlignment="1" applyProtection="1">
      <protection hidden="1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9" fillId="4" borderId="0" xfId="0" applyFont="1" applyFill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/>
      <protection hidden="1"/>
    </xf>
    <xf numFmtId="0" fontId="12" fillId="6" borderId="1" xfId="0" applyFont="1" applyFill="1" applyBorder="1" applyAlignment="1" applyProtection="1">
      <alignment horizontal="center"/>
      <protection hidden="1"/>
    </xf>
    <xf numFmtId="0" fontId="12" fillId="6" borderId="2" xfId="0" applyFont="1" applyFill="1" applyBorder="1" applyAlignment="1" applyProtection="1">
      <alignment horizontal="center"/>
      <protection hidden="1"/>
    </xf>
    <xf numFmtId="0" fontId="12" fillId="6" borderId="1" xfId="0" applyFont="1" applyFill="1" applyBorder="1" applyAlignment="1" applyProtection="1">
      <alignment horizontal="center" wrapText="1"/>
      <protection hidden="1"/>
    </xf>
    <xf numFmtId="0" fontId="15" fillId="6" borderId="0" xfId="0" applyFont="1" applyFill="1" applyAlignment="1" applyProtection="1">
      <alignment horizontal="left" vertical="center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3333FF"/>
      <color rgb="FF0080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T63"/>
  <sheetViews>
    <sheetView tabSelected="1" workbookViewId="0">
      <selection sqref="A1:E1"/>
    </sheetView>
  </sheetViews>
  <sheetFormatPr defaultColWidth="0" defaultRowHeight="15" zeroHeight="1" x14ac:dyDescent="0.25"/>
  <cols>
    <col min="1" max="1" width="9.140625" customWidth="1"/>
    <col min="2" max="2" width="34.42578125" customWidth="1"/>
    <col min="3" max="3" width="21" customWidth="1"/>
    <col min="4" max="4" width="16.28515625" customWidth="1"/>
    <col min="5" max="5" width="14" customWidth="1"/>
    <col min="6" max="7" width="9.140625" customWidth="1"/>
    <col min="8" max="8" width="5" customWidth="1"/>
    <col min="9" max="20" width="9.140625" style="30" hidden="1" customWidth="1"/>
    <col min="21" max="16384" width="9.140625" hidden="1"/>
  </cols>
  <sheetData>
    <row r="1" spans="1:20" ht="34.5" customHeight="1" x14ac:dyDescent="0.25">
      <c r="A1" s="35" t="s">
        <v>6</v>
      </c>
      <c r="B1" s="35"/>
      <c r="C1" s="35"/>
      <c r="D1" s="35"/>
      <c r="E1" s="35"/>
      <c r="F1" s="7"/>
      <c r="G1" s="7"/>
      <c r="H1" s="7"/>
      <c r="T1" s="31"/>
    </row>
    <row r="2" spans="1:20" ht="30" customHeight="1" x14ac:dyDescent="0.25">
      <c r="A2" s="36" t="s">
        <v>7</v>
      </c>
      <c r="B2" s="36"/>
      <c r="C2" s="36"/>
      <c r="D2" s="36"/>
      <c r="E2" s="37"/>
      <c r="F2" s="40" t="s">
        <v>68</v>
      </c>
      <c r="G2" s="40"/>
      <c r="H2" s="40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1"/>
    </row>
    <row r="3" spans="1:20" ht="30" customHeight="1" x14ac:dyDescent="0.25">
      <c r="A3" s="38" t="s">
        <v>8</v>
      </c>
      <c r="B3" s="38"/>
      <c r="C3" s="38"/>
      <c r="D3" s="38"/>
      <c r="E3" s="39"/>
      <c r="F3" s="40"/>
      <c r="G3" s="40"/>
      <c r="H3" s="40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1"/>
    </row>
    <row r="4" spans="1:20" s="1" customFormat="1" ht="30" customHeight="1" x14ac:dyDescent="0.25">
      <c r="A4" s="6" t="s">
        <v>0</v>
      </c>
      <c r="B4" s="5" t="s">
        <v>1</v>
      </c>
      <c r="C4" s="5" t="s">
        <v>3</v>
      </c>
      <c r="D4" s="5" t="s">
        <v>22</v>
      </c>
      <c r="E4" s="5" t="s">
        <v>2</v>
      </c>
      <c r="F4" s="40"/>
      <c r="G4" s="40"/>
      <c r="H4" s="4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1"/>
    </row>
    <row r="5" spans="1:20" s="1" customFormat="1" ht="30" customHeight="1" x14ac:dyDescent="0.25">
      <c r="A5" s="2">
        <f>IF(B5="","",ROW()-4)</f>
        <v>1</v>
      </c>
      <c r="B5" s="3" t="s">
        <v>25</v>
      </c>
      <c r="C5" s="3" t="s">
        <v>23</v>
      </c>
      <c r="D5" s="4">
        <v>78000</v>
      </c>
      <c r="E5" s="4" t="s">
        <v>5</v>
      </c>
      <c r="F5" s="40"/>
      <c r="G5" s="40"/>
      <c r="H5" s="4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1"/>
    </row>
    <row r="6" spans="1:20" s="1" customFormat="1" ht="30" customHeight="1" x14ac:dyDescent="0.25">
      <c r="A6" s="2">
        <f t="shared" ref="A6:A46" si="0">IF(B6="","",ROW()-4)</f>
        <v>2</v>
      </c>
      <c r="B6" s="3" t="s">
        <v>26</v>
      </c>
      <c r="C6" s="3" t="s">
        <v>4</v>
      </c>
      <c r="D6" s="4">
        <v>90300</v>
      </c>
      <c r="E6" s="4" t="s">
        <v>5</v>
      </c>
      <c r="F6" s="40"/>
      <c r="G6" s="40"/>
      <c r="H6" s="40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1"/>
    </row>
    <row r="7" spans="1:20" s="1" customFormat="1" ht="30" customHeight="1" x14ac:dyDescent="0.25">
      <c r="A7" s="2">
        <f t="shared" si="0"/>
        <v>3</v>
      </c>
      <c r="B7" s="3" t="s">
        <v>27</v>
      </c>
      <c r="C7" s="3" t="s">
        <v>4</v>
      </c>
      <c r="D7" s="4">
        <v>80200</v>
      </c>
      <c r="E7" s="4" t="s">
        <v>5</v>
      </c>
      <c r="F7" s="40"/>
      <c r="G7" s="40"/>
      <c r="H7" s="40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1"/>
    </row>
    <row r="8" spans="1:20" s="1" customFormat="1" ht="30" customHeight="1" x14ac:dyDescent="0.25">
      <c r="A8" s="2">
        <f t="shared" si="0"/>
        <v>4</v>
      </c>
      <c r="B8" s="3" t="s">
        <v>28</v>
      </c>
      <c r="C8" s="3" t="s">
        <v>4</v>
      </c>
      <c r="D8" s="4">
        <v>71300</v>
      </c>
      <c r="E8" s="4" t="s">
        <v>5</v>
      </c>
      <c r="F8" s="8"/>
      <c r="G8" s="8"/>
      <c r="H8" s="8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1" customFormat="1" ht="30" customHeight="1" x14ac:dyDescent="0.25">
      <c r="A9" s="2">
        <f t="shared" si="0"/>
        <v>5</v>
      </c>
      <c r="B9" s="3" t="s">
        <v>29</v>
      </c>
      <c r="C9" s="3" t="s">
        <v>4</v>
      </c>
      <c r="D9" s="4">
        <v>80200</v>
      </c>
      <c r="E9" s="4" t="s">
        <v>5</v>
      </c>
      <c r="F9" s="8"/>
      <c r="G9" s="8"/>
      <c r="H9" s="8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1" customFormat="1" ht="30" customHeight="1" x14ac:dyDescent="0.25">
      <c r="A10" s="2">
        <f t="shared" si="0"/>
        <v>6</v>
      </c>
      <c r="B10" s="3" t="s">
        <v>30</v>
      </c>
      <c r="C10" s="3" t="s">
        <v>4</v>
      </c>
      <c r="D10" s="4">
        <v>65000</v>
      </c>
      <c r="E10" s="4" t="s">
        <v>5</v>
      </c>
      <c r="F10" s="8"/>
      <c r="G10" s="8"/>
      <c r="H10" s="8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1" customFormat="1" ht="30" customHeight="1" x14ac:dyDescent="0.25">
      <c r="A11" s="2">
        <f t="shared" si="0"/>
        <v>7</v>
      </c>
      <c r="B11" s="3" t="s">
        <v>31</v>
      </c>
      <c r="C11" s="3" t="s">
        <v>4</v>
      </c>
      <c r="D11" s="4">
        <v>67000</v>
      </c>
      <c r="E11" s="4" t="s">
        <v>5</v>
      </c>
      <c r="F11" s="8"/>
      <c r="G11" s="8"/>
      <c r="H11" s="8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1" customFormat="1" ht="30" customHeight="1" x14ac:dyDescent="0.25">
      <c r="A12" s="2">
        <f t="shared" si="0"/>
        <v>8</v>
      </c>
      <c r="B12" s="3" t="s">
        <v>32</v>
      </c>
      <c r="C12" s="3" t="s">
        <v>4</v>
      </c>
      <c r="D12" s="4">
        <v>75600</v>
      </c>
      <c r="E12" s="4" t="s">
        <v>5</v>
      </c>
      <c r="F12" s="8"/>
      <c r="G12" s="8"/>
      <c r="H12" s="8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" customFormat="1" ht="30" customHeight="1" x14ac:dyDescent="0.25">
      <c r="A13" s="2">
        <f t="shared" si="0"/>
        <v>9</v>
      </c>
      <c r="B13" s="3" t="s">
        <v>33</v>
      </c>
      <c r="C13" s="3" t="s">
        <v>4</v>
      </c>
      <c r="D13" s="4">
        <v>77900</v>
      </c>
      <c r="E13" s="4" t="s">
        <v>5</v>
      </c>
      <c r="F13" s="8"/>
      <c r="G13" s="8"/>
      <c r="H13" s="8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1" customFormat="1" ht="30" customHeight="1" x14ac:dyDescent="0.25">
      <c r="A14" s="2">
        <f t="shared" si="0"/>
        <v>10</v>
      </c>
      <c r="B14" s="3" t="s">
        <v>34</v>
      </c>
      <c r="C14" s="3" t="s">
        <v>4</v>
      </c>
      <c r="D14" s="4">
        <v>49900</v>
      </c>
      <c r="E14" s="4" t="s">
        <v>20</v>
      </c>
      <c r="F14" s="8"/>
      <c r="G14" s="8"/>
      <c r="H14" s="8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1" customFormat="1" ht="30" customHeight="1" x14ac:dyDescent="0.25">
      <c r="A15" s="2">
        <f t="shared" si="0"/>
        <v>11</v>
      </c>
      <c r="B15" s="3" t="s">
        <v>35</v>
      </c>
      <c r="C15" s="3" t="s">
        <v>4</v>
      </c>
      <c r="D15" s="4">
        <v>49900</v>
      </c>
      <c r="E15" s="4" t="s">
        <v>20</v>
      </c>
      <c r="F15" s="8"/>
      <c r="G15" s="8"/>
      <c r="H15" s="8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1" customFormat="1" ht="30" customHeight="1" x14ac:dyDescent="0.25">
      <c r="A16" s="2">
        <f t="shared" si="0"/>
        <v>12</v>
      </c>
      <c r="B16" s="3" t="s">
        <v>36</v>
      </c>
      <c r="C16" s="3" t="s">
        <v>4</v>
      </c>
      <c r="D16" s="4">
        <v>49900</v>
      </c>
      <c r="E16" s="4" t="s">
        <v>20</v>
      </c>
      <c r="F16" s="8"/>
      <c r="G16" s="8"/>
      <c r="H16" s="8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1" customFormat="1" ht="30" customHeight="1" x14ac:dyDescent="0.25">
      <c r="A17" s="2">
        <f t="shared" si="0"/>
        <v>13</v>
      </c>
      <c r="B17" s="3" t="s">
        <v>37</v>
      </c>
      <c r="C17" s="3" t="s">
        <v>21</v>
      </c>
      <c r="D17" s="4">
        <v>80200</v>
      </c>
      <c r="E17" s="4" t="s">
        <v>5</v>
      </c>
      <c r="F17" s="8"/>
      <c r="G17" s="8"/>
      <c r="H17" s="8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1" customFormat="1" ht="30" customHeight="1" x14ac:dyDescent="0.25">
      <c r="A18" s="2">
        <f t="shared" si="0"/>
        <v>14</v>
      </c>
      <c r="B18" s="3" t="s">
        <v>38</v>
      </c>
      <c r="C18" s="3" t="s">
        <v>4</v>
      </c>
      <c r="D18" s="4">
        <v>48400</v>
      </c>
      <c r="E18" s="4" t="s">
        <v>20</v>
      </c>
      <c r="F18" s="8"/>
      <c r="G18" s="8"/>
      <c r="H18" s="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1" customFormat="1" ht="30" customHeight="1" x14ac:dyDescent="0.25">
      <c r="A19" s="2">
        <f t="shared" si="0"/>
        <v>15</v>
      </c>
      <c r="B19" s="3" t="s">
        <v>39</v>
      </c>
      <c r="C19" s="3" t="s">
        <v>21</v>
      </c>
      <c r="D19" s="4">
        <v>43800</v>
      </c>
      <c r="E19" s="4" t="s">
        <v>20</v>
      </c>
      <c r="F19" s="8"/>
      <c r="G19" s="8"/>
      <c r="H19" s="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1" customFormat="1" ht="30" customHeight="1" x14ac:dyDescent="0.25">
      <c r="A20" s="2">
        <f t="shared" si="0"/>
        <v>16</v>
      </c>
      <c r="B20" s="3" t="s">
        <v>40</v>
      </c>
      <c r="C20" s="3" t="s">
        <v>21</v>
      </c>
      <c r="D20" s="4">
        <v>53900</v>
      </c>
      <c r="E20" s="4" t="s">
        <v>20</v>
      </c>
      <c r="F20" s="8"/>
      <c r="G20" s="8"/>
      <c r="H20" s="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1" customFormat="1" ht="30" customHeight="1" x14ac:dyDescent="0.25">
      <c r="A21" s="2">
        <f t="shared" si="0"/>
        <v>17</v>
      </c>
      <c r="B21" s="3" t="s">
        <v>41</v>
      </c>
      <c r="C21" s="3" t="s">
        <v>24</v>
      </c>
      <c r="D21" s="4">
        <v>46100</v>
      </c>
      <c r="E21" s="4" t="s">
        <v>5</v>
      </c>
      <c r="F21" s="8"/>
      <c r="G21" s="8"/>
      <c r="H21" s="8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1" customFormat="1" ht="30" customHeight="1" x14ac:dyDescent="0.25">
      <c r="A22" s="2">
        <f t="shared" si="0"/>
        <v>18</v>
      </c>
      <c r="B22" s="3" t="s">
        <v>42</v>
      </c>
      <c r="C22" s="3" t="s">
        <v>4</v>
      </c>
      <c r="D22" s="4">
        <v>49900</v>
      </c>
      <c r="E22" s="4" t="s">
        <v>20</v>
      </c>
      <c r="F22" s="8"/>
      <c r="G22" s="8"/>
      <c r="H22" s="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1" customFormat="1" ht="30" customHeight="1" x14ac:dyDescent="0.25">
      <c r="A23" s="2">
        <f t="shared" si="0"/>
        <v>19</v>
      </c>
      <c r="B23" s="3" t="s">
        <v>43</v>
      </c>
      <c r="C23" s="3" t="s">
        <v>4</v>
      </c>
      <c r="D23" s="4">
        <v>49900</v>
      </c>
      <c r="E23" s="4" t="s">
        <v>20</v>
      </c>
      <c r="F23" s="8"/>
      <c r="G23" s="8"/>
      <c r="H23" s="8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s="1" customFormat="1" ht="30" customHeight="1" x14ac:dyDescent="0.25">
      <c r="A24" s="2">
        <f t="shared" si="0"/>
        <v>20</v>
      </c>
      <c r="B24" s="3" t="s">
        <v>44</v>
      </c>
      <c r="C24" s="3" t="s">
        <v>4</v>
      </c>
      <c r="D24" s="4">
        <v>65000</v>
      </c>
      <c r="E24" s="4" t="s">
        <v>5</v>
      </c>
      <c r="F24" s="8"/>
      <c r="G24" s="8"/>
      <c r="H24" s="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s="1" customFormat="1" ht="30" customHeight="1" x14ac:dyDescent="0.25">
      <c r="A25" s="2">
        <f t="shared" si="0"/>
        <v>21</v>
      </c>
      <c r="B25" s="3" t="s">
        <v>45</v>
      </c>
      <c r="C25" s="3" t="s">
        <v>4</v>
      </c>
      <c r="D25" s="4">
        <v>80200</v>
      </c>
      <c r="E25" s="4" t="s">
        <v>5</v>
      </c>
      <c r="F25" s="8"/>
      <c r="G25" s="8"/>
      <c r="H25" s="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1" customFormat="1" ht="30" customHeight="1" x14ac:dyDescent="0.25">
      <c r="A26" s="2">
        <f t="shared" si="0"/>
        <v>22</v>
      </c>
      <c r="B26" s="3" t="s">
        <v>46</v>
      </c>
      <c r="C26" s="3" t="s">
        <v>4</v>
      </c>
      <c r="D26" s="4">
        <v>80200</v>
      </c>
      <c r="E26" s="4" t="s">
        <v>5</v>
      </c>
      <c r="F26" s="8"/>
      <c r="G26" s="8"/>
      <c r="H26" s="8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1" customFormat="1" ht="30" customHeight="1" x14ac:dyDescent="0.25">
      <c r="A27" s="2">
        <f t="shared" si="0"/>
        <v>23</v>
      </c>
      <c r="B27" s="3" t="s">
        <v>47</v>
      </c>
      <c r="C27" s="3" t="s">
        <v>4</v>
      </c>
      <c r="D27" s="4">
        <v>80200</v>
      </c>
      <c r="E27" s="4" t="s">
        <v>5</v>
      </c>
      <c r="F27" s="8"/>
      <c r="G27" s="8"/>
      <c r="H27" s="8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1" customFormat="1" ht="30" customHeight="1" x14ac:dyDescent="0.25">
      <c r="A28" s="2">
        <f t="shared" si="0"/>
        <v>24</v>
      </c>
      <c r="B28" s="3" t="s">
        <v>48</v>
      </c>
      <c r="C28" s="3" t="s">
        <v>4</v>
      </c>
      <c r="D28" s="4">
        <v>80200</v>
      </c>
      <c r="E28" s="4" t="s">
        <v>5</v>
      </c>
      <c r="F28" s="8"/>
      <c r="G28" s="8"/>
      <c r="H28" s="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s="1" customFormat="1" ht="30" customHeight="1" x14ac:dyDescent="0.25">
      <c r="A29" s="2">
        <f t="shared" si="0"/>
        <v>25</v>
      </c>
      <c r="B29" s="3" t="s">
        <v>49</v>
      </c>
      <c r="C29" s="3" t="s">
        <v>4</v>
      </c>
      <c r="D29" s="4">
        <v>80200</v>
      </c>
      <c r="E29" s="4" t="s">
        <v>5</v>
      </c>
      <c r="F29" s="8"/>
      <c r="G29" s="8"/>
      <c r="H29" s="8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1" customFormat="1" ht="30" customHeight="1" x14ac:dyDescent="0.25">
      <c r="A30" s="2">
        <f t="shared" si="0"/>
        <v>26</v>
      </c>
      <c r="B30" s="3" t="s">
        <v>50</v>
      </c>
      <c r="C30" s="3" t="s">
        <v>4</v>
      </c>
      <c r="D30" s="4">
        <v>80200</v>
      </c>
      <c r="E30" s="4" t="s">
        <v>5</v>
      </c>
      <c r="F30" s="8"/>
      <c r="G30" s="8"/>
      <c r="H30" s="8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s="1" customFormat="1" ht="30" customHeight="1" x14ac:dyDescent="0.25">
      <c r="A31" s="2">
        <f t="shared" si="0"/>
        <v>27</v>
      </c>
      <c r="B31" s="3" t="s">
        <v>51</v>
      </c>
      <c r="C31" s="3" t="s">
        <v>4</v>
      </c>
      <c r="D31" s="4">
        <v>80200</v>
      </c>
      <c r="E31" s="4" t="s">
        <v>5</v>
      </c>
      <c r="F31" s="8"/>
      <c r="G31" s="8"/>
      <c r="H31" s="8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s="1" customFormat="1" ht="30" customHeight="1" x14ac:dyDescent="0.25">
      <c r="A32" s="2">
        <f t="shared" si="0"/>
        <v>28</v>
      </c>
      <c r="B32" s="3" t="s">
        <v>52</v>
      </c>
      <c r="C32" s="3" t="s">
        <v>4</v>
      </c>
      <c r="D32" s="4">
        <v>80200</v>
      </c>
      <c r="E32" s="4" t="s">
        <v>5</v>
      </c>
      <c r="F32" s="8"/>
      <c r="G32" s="8"/>
      <c r="H32" s="8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s="1" customFormat="1" ht="30" customHeight="1" x14ac:dyDescent="0.25">
      <c r="A33" s="2">
        <f t="shared" si="0"/>
        <v>29</v>
      </c>
      <c r="B33" s="3" t="s">
        <v>53</v>
      </c>
      <c r="C33" s="3" t="s">
        <v>4</v>
      </c>
      <c r="D33" s="4">
        <v>80200</v>
      </c>
      <c r="E33" s="4" t="s">
        <v>5</v>
      </c>
      <c r="F33" s="8"/>
      <c r="G33" s="8"/>
      <c r="H33" s="8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s="1" customFormat="1" ht="30" customHeight="1" x14ac:dyDescent="0.25">
      <c r="A34" s="2">
        <f t="shared" si="0"/>
        <v>30</v>
      </c>
      <c r="B34" s="3" t="s">
        <v>54</v>
      </c>
      <c r="C34" s="3" t="s">
        <v>4</v>
      </c>
      <c r="D34" s="4">
        <v>80200</v>
      </c>
      <c r="E34" s="4" t="s">
        <v>5</v>
      </c>
      <c r="F34" s="8"/>
      <c r="G34" s="8"/>
      <c r="H34" s="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1" customFormat="1" ht="30" customHeight="1" x14ac:dyDescent="0.25">
      <c r="A35" s="2">
        <f t="shared" si="0"/>
        <v>31</v>
      </c>
      <c r="B35" s="3" t="s">
        <v>55</v>
      </c>
      <c r="C35" s="3" t="s">
        <v>4</v>
      </c>
      <c r="D35" s="4">
        <v>80200</v>
      </c>
      <c r="E35" s="4" t="s">
        <v>5</v>
      </c>
      <c r="F35" s="8"/>
      <c r="G35" s="8"/>
      <c r="H35" s="8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s="1" customFormat="1" ht="30" customHeight="1" x14ac:dyDescent="0.25">
      <c r="A36" s="2">
        <f t="shared" si="0"/>
        <v>32</v>
      </c>
      <c r="B36" s="3" t="s">
        <v>56</v>
      </c>
      <c r="C36" s="3" t="s">
        <v>4</v>
      </c>
      <c r="D36" s="4">
        <v>80200</v>
      </c>
      <c r="E36" s="4" t="s">
        <v>5</v>
      </c>
      <c r="F36" s="8"/>
      <c r="G36" s="8"/>
      <c r="H36" s="8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" customFormat="1" ht="30" customHeight="1" x14ac:dyDescent="0.25">
      <c r="A37" s="2">
        <f t="shared" si="0"/>
        <v>33</v>
      </c>
      <c r="B37" s="3" t="s">
        <v>57</v>
      </c>
      <c r="C37" s="3" t="s">
        <v>4</v>
      </c>
      <c r="D37" s="4">
        <v>80200</v>
      </c>
      <c r="E37" s="4" t="s">
        <v>5</v>
      </c>
      <c r="F37" s="8"/>
      <c r="G37" s="8"/>
      <c r="H37" s="8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1" customFormat="1" ht="30" customHeight="1" x14ac:dyDescent="0.25">
      <c r="A38" s="2">
        <f t="shared" si="0"/>
        <v>34</v>
      </c>
      <c r="B38" s="3" t="s">
        <v>58</v>
      </c>
      <c r="C38" s="3" t="s">
        <v>4</v>
      </c>
      <c r="D38" s="4">
        <v>80200</v>
      </c>
      <c r="E38" s="4" t="s">
        <v>5</v>
      </c>
      <c r="F38" s="8"/>
      <c r="G38" s="8"/>
      <c r="H38" s="8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1" customFormat="1" ht="30" customHeight="1" x14ac:dyDescent="0.25">
      <c r="A39" s="2">
        <f t="shared" si="0"/>
        <v>35</v>
      </c>
      <c r="B39" s="3" t="s">
        <v>59</v>
      </c>
      <c r="C39" s="3" t="s">
        <v>4</v>
      </c>
      <c r="D39" s="4">
        <v>80200</v>
      </c>
      <c r="E39" s="4" t="s">
        <v>5</v>
      </c>
      <c r="F39" s="8"/>
      <c r="G39" s="8"/>
      <c r="H39" s="8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1" customFormat="1" ht="30" customHeight="1" x14ac:dyDescent="0.25">
      <c r="A40" s="2">
        <f t="shared" si="0"/>
        <v>36</v>
      </c>
      <c r="B40" s="3" t="s">
        <v>60</v>
      </c>
      <c r="C40" s="3" t="s">
        <v>4</v>
      </c>
      <c r="D40" s="4">
        <v>80200</v>
      </c>
      <c r="E40" s="4" t="s">
        <v>5</v>
      </c>
      <c r="F40" s="8"/>
      <c r="G40" s="8"/>
      <c r="H40" s="8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1" customFormat="1" ht="30" customHeight="1" x14ac:dyDescent="0.25">
      <c r="A41" s="2">
        <f t="shared" si="0"/>
        <v>37</v>
      </c>
      <c r="B41" s="3" t="s">
        <v>61</v>
      </c>
      <c r="C41" s="3" t="s">
        <v>4</v>
      </c>
      <c r="D41" s="4">
        <v>80200</v>
      </c>
      <c r="E41" s="4" t="s">
        <v>5</v>
      </c>
      <c r="F41" s="8"/>
      <c r="G41" s="8"/>
      <c r="H41" s="8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s="1" customFormat="1" ht="30" customHeight="1" x14ac:dyDescent="0.25">
      <c r="A42" s="2">
        <f t="shared" si="0"/>
        <v>38</v>
      </c>
      <c r="B42" s="3" t="s">
        <v>62</v>
      </c>
      <c r="C42" s="3" t="s">
        <v>4</v>
      </c>
      <c r="D42" s="4">
        <v>80200</v>
      </c>
      <c r="E42" s="4" t="s">
        <v>5</v>
      </c>
      <c r="F42" s="8"/>
      <c r="G42" s="8"/>
      <c r="H42" s="8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s="1" customFormat="1" ht="30" customHeight="1" x14ac:dyDescent="0.25">
      <c r="A43" s="2">
        <f t="shared" si="0"/>
        <v>39</v>
      </c>
      <c r="B43" s="3" t="s">
        <v>63</v>
      </c>
      <c r="C43" s="3" t="s">
        <v>4</v>
      </c>
      <c r="D43" s="4">
        <v>80200</v>
      </c>
      <c r="E43" s="4" t="s">
        <v>5</v>
      </c>
      <c r="F43" s="8"/>
      <c r="G43" s="8"/>
      <c r="H43" s="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s="1" customFormat="1" ht="30" customHeight="1" x14ac:dyDescent="0.25">
      <c r="A44" s="2">
        <f t="shared" si="0"/>
        <v>40</v>
      </c>
      <c r="B44" s="3" t="s">
        <v>64</v>
      </c>
      <c r="C44" s="3" t="s">
        <v>4</v>
      </c>
      <c r="D44" s="4">
        <v>80200</v>
      </c>
      <c r="E44" s="4" t="s">
        <v>5</v>
      </c>
      <c r="F44" s="8"/>
      <c r="G44" s="8"/>
      <c r="H44" s="8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1" customFormat="1" ht="30" customHeight="1" x14ac:dyDescent="0.25">
      <c r="A45" s="2">
        <f t="shared" si="0"/>
        <v>41</v>
      </c>
      <c r="B45" s="3" t="s">
        <v>65</v>
      </c>
      <c r="C45" s="3" t="s">
        <v>4</v>
      </c>
      <c r="D45" s="4">
        <v>80200</v>
      </c>
      <c r="E45" s="4" t="s">
        <v>5</v>
      </c>
      <c r="F45" s="8"/>
      <c r="G45" s="8"/>
      <c r="H45" s="8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s="1" customFormat="1" ht="30" customHeight="1" x14ac:dyDescent="0.25">
      <c r="A46" s="2">
        <f t="shared" si="0"/>
        <v>42</v>
      </c>
      <c r="B46" s="3" t="s">
        <v>66</v>
      </c>
      <c r="C46" s="3" t="s">
        <v>4</v>
      </c>
      <c r="D46" s="4">
        <v>80200</v>
      </c>
      <c r="E46" s="4" t="s">
        <v>5</v>
      </c>
      <c r="F46" s="8"/>
      <c r="G46" s="8"/>
      <c r="H46" s="8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x14ac:dyDescent="0.25">
      <c r="A47" s="7"/>
      <c r="B47" s="7"/>
      <c r="C47" s="7"/>
      <c r="D47" s="7"/>
      <c r="E47" s="7"/>
      <c r="F47" s="7"/>
      <c r="G47" s="7"/>
      <c r="H47" s="7"/>
    </row>
    <row r="48" spans="1:20" x14ac:dyDescent="0.25">
      <c r="A48" s="7"/>
      <c r="B48" s="7"/>
      <c r="C48" s="7"/>
      <c r="D48" s="7"/>
      <c r="E48" s="7"/>
      <c r="F48" s="7"/>
      <c r="G48" s="7"/>
      <c r="H48" s="7"/>
    </row>
    <row r="49" spans="1:8" x14ac:dyDescent="0.25">
      <c r="A49" s="7"/>
      <c r="B49" s="7"/>
      <c r="C49" s="7"/>
      <c r="D49" s="7"/>
      <c r="E49" s="7"/>
      <c r="F49" s="7"/>
      <c r="G49" s="7"/>
      <c r="H49" s="7"/>
    </row>
    <row r="50" spans="1:8" x14ac:dyDescent="0.25">
      <c r="A50" s="7"/>
      <c r="B50" s="7"/>
      <c r="C50" s="7"/>
      <c r="D50" s="7"/>
      <c r="E50" s="7"/>
      <c r="F50" s="7"/>
      <c r="G50" s="7"/>
      <c r="H50" s="7"/>
    </row>
    <row r="51" spans="1:8" hidden="1" x14ac:dyDescent="0.25">
      <c r="A51" s="7"/>
      <c r="B51" s="7"/>
      <c r="C51" s="7"/>
      <c r="D51" s="7"/>
      <c r="E51" s="7"/>
      <c r="F51" s="7"/>
      <c r="G51" s="7"/>
      <c r="H51" s="7"/>
    </row>
    <row r="52" spans="1:8" hidden="1" x14ac:dyDescent="0.25">
      <c r="A52" s="7"/>
      <c r="B52" s="7"/>
      <c r="C52" s="7"/>
      <c r="D52" s="7"/>
      <c r="E52" s="7"/>
      <c r="F52" s="7"/>
      <c r="G52" s="7"/>
      <c r="H52" s="7"/>
    </row>
    <row r="53" spans="1:8" hidden="1" x14ac:dyDescent="0.25">
      <c r="A53" s="7"/>
      <c r="B53" s="7"/>
      <c r="C53" s="7"/>
      <c r="D53" s="7"/>
      <c r="E53" s="7"/>
      <c r="F53" s="7"/>
      <c r="G53" s="7"/>
      <c r="H53" s="7"/>
    </row>
    <row r="54" spans="1:8" hidden="1" x14ac:dyDescent="0.25">
      <c r="A54" s="7"/>
      <c r="B54" s="7"/>
      <c r="C54" s="7"/>
      <c r="D54" s="7"/>
      <c r="E54" s="7"/>
      <c r="F54" s="7"/>
      <c r="G54" s="7"/>
      <c r="H54" s="7"/>
    </row>
    <row r="55" spans="1:8" hidden="1" x14ac:dyDescent="0.25">
      <c r="A55" s="7"/>
      <c r="B55" s="7"/>
      <c r="C55" s="7"/>
      <c r="D55" s="7"/>
      <c r="E55" s="7"/>
      <c r="F55" s="7"/>
      <c r="G55" s="7"/>
      <c r="H55" s="7"/>
    </row>
    <row r="56" spans="1:8" hidden="1" x14ac:dyDescent="0.25">
      <c r="A56" s="7"/>
      <c r="B56" s="7"/>
      <c r="C56" s="7"/>
      <c r="D56" s="7"/>
      <c r="E56" s="7"/>
      <c r="F56" s="7"/>
      <c r="G56" s="7"/>
      <c r="H56" s="7"/>
    </row>
    <row r="57" spans="1:8" hidden="1" x14ac:dyDescent="0.25">
      <c r="A57" s="7"/>
      <c r="B57" s="7"/>
      <c r="C57" s="7"/>
      <c r="D57" s="7"/>
      <c r="E57" s="7"/>
      <c r="F57" s="7"/>
      <c r="G57" s="7"/>
      <c r="H57" s="7"/>
    </row>
    <row r="58" spans="1:8" hidden="1" x14ac:dyDescent="0.25">
      <c r="A58" s="7"/>
      <c r="B58" s="7"/>
      <c r="C58" s="7"/>
      <c r="D58" s="7"/>
      <c r="E58" s="7"/>
      <c r="F58" s="7"/>
      <c r="G58" s="7"/>
      <c r="H58" s="7"/>
    </row>
    <row r="59" spans="1:8" hidden="1" x14ac:dyDescent="0.25">
      <c r="A59" s="7"/>
      <c r="B59" s="7"/>
      <c r="C59" s="7"/>
      <c r="D59" s="7"/>
      <c r="E59" s="7"/>
      <c r="F59" s="7"/>
      <c r="G59" s="7"/>
      <c r="H59" s="7"/>
    </row>
    <row r="60" spans="1:8" hidden="1" x14ac:dyDescent="0.25">
      <c r="A60" s="7"/>
      <c r="B60" s="7"/>
      <c r="C60" s="7"/>
      <c r="D60" s="7"/>
      <c r="E60" s="7"/>
      <c r="F60" s="7"/>
      <c r="G60" s="7"/>
      <c r="H60" s="7"/>
    </row>
    <row r="61" spans="1:8" hidden="1" x14ac:dyDescent="0.25">
      <c r="A61" s="7"/>
      <c r="B61" s="7"/>
      <c r="C61" s="7"/>
      <c r="D61" s="7"/>
      <c r="E61" s="7"/>
      <c r="F61" s="7"/>
      <c r="G61" s="7"/>
      <c r="H61" s="7"/>
    </row>
    <row r="62" spans="1:8" hidden="1" x14ac:dyDescent="0.25">
      <c r="A62" s="7"/>
      <c r="B62" s="7"/>
      <c r="C62" s="7"/>
      <c r="D62" s="7"/>
      <c r="E62" s="7"/>
      <c r="F62" s="7"/>
      <c r="G62" s="7"/>
      <c r="H62" s="7"/>
    </row>
    <row r="63" spans="1:8" hidden="1" x14ac:dyDescent="0.25">
      <c r="A63" s="7"/>
      <c r="B63" s="7"/>
      <c r="C63" s="7"/>
      <c r="D63" s="7"/>
      <c r="E63" s="7"/>
      <c r="F63" s="7"/>
      <c r="G63" s="7"/>
      <c r="H63" s="7"/>
    </row>
  </sheetData>
  <sheetProtection password="CFD1" sheet="1" objects="1" scenarios="1" formatCells="0" formatColumns="0" formatRows="0"/>
  <mergeCells count="4">
    <mergeCell ref="A1:E1"/>
    <mergeCell ref="A2:E2"/>
    <mergeCell ref="A3:E3"/>
    <mergeCell ref="F2:H7"/>
  </mergeCells>
  <dataValidations count="1">
    <dataValidation type="list" allowBlank="1" showInputMessage="1" showErrorMessage="1" sqref="E5:E46" xr:uid="{00000000-0002-0000-0000-000000000000}">
      <formula1>"YES,NO"</formula1>
    </dataValidation>
  </dataValidations>
  <printOptions horizontalCentered="1"/>
  <pageMargins left="0.17" right="0.21" top="0.41" bottom="0.74803149606299213" header="0.31496062992125984" footer="0.31496062992125984"/>
  <pageSetup paperSize="9" orientation="portrait" verticalDpi="0" r:id="rId1"/>
  <headerFooter>
    <oddFooter>&amp;Cwww.rssrashtriya.org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467"/>
  <sheetViews>
    <sheetView zoomScaleNormal="100" workbookViewId="0">
      <selection activeCell="P75" sqref="P75"/>
    </sheetView>
  </sheetViews>
  <sheetFormatPr defaultColWidth="0" defaultRowHeight="15" zeroHeight="1" x14ac:dyDescent="0.25"/>
  <cols>
    <col min="1" max="1" width="11.42578125" style="9" customWidth="1"/>
    <col min="2" max="2" width="12.7109375" style="9" bestFit="1" customWidth="1"/>
    <col min="3" max="3" width="11.5703125" style="9" bestFit="1" customWidth="1"/>
    <col min="4" max="5" width="12.7109375" style="9" bestFit="1" customWidth="1"/>
    <col min="6" max="6" width="11.5703125" style="9" bestFit="1" customWidth="1"/>
    <col min="7" max="7" width="12.7109375" style="9" bestFit="1" customWidth="1"/>
    <col min="8" max="8" width="9.7109375" style="9" bestFit="1" customWidth="1"/>
    <col min="9" max="10" width="10.42578125" style="9" bestFit="1" customWidth="1"/>
    <col min="11" max="11" width="12.28515625" style="9" customWidth="1"/>
    <col min="12" max="12" width="11.85546875" style="9" customWidth="1"/>
    <col min="13" max="13" width="15.28515625" style="9" customWidth="1"/>
    <col min="14" max="17" width="6.85546875" style="9" customWidth="1"/>
    <col min="18" max="16384" width="9.140625" style="9" hidden="1"/>
  </cols>
  <sheetData>
    <row r="1" spans="1:17" ht="28.5" x14ac:dyDescent="0.45">
      <c r="A1" s="49" t="str">
        <f>CONCATENATE("Office of the ",MASTER!A1)</f>
        <v>Office of the GOVT. SR. SECONDARY SCHOOL TODARAISINGH DIST- TONK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8"/>
    </row>
    <row r="2" spans="1:17" ht="23.25" x14ac:dyDescent="0.35">
      <c r="A2" s="50" t="str">
        <f>CONCATENATE("Difference Sheet of ",MASTER!A3)</f>
        <v>Difference Sheet of DA ARREAR FROM JULY 2021 TO SEPTEMBER 2021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9"/>
    </row>
    <row r="3" spans="1:17" x14ac:dyDescent="0.25"/>
    <row r="4" spans="1:17" s="12" customFormat="1" ht="18" customHeight="1" x14ac:dyDescent="0.25">
      <c r="A4" s="10" t="s">
        <v>9</v>
      </c>
      <c r="B4" s="46" t="str">
        <f>MASTER!B5</f>
        <v>EMPLOYEE 01</v>
      </c>
      <c r="C4" s="46"/>
      <c r="D4" s="46"/>
      <c r="E4" s="46"/>
      <c r="F4" s="46"/>
      <c r="G4" s="47" t="s">
        <v>10</v>
      </c>
      <c r="H4" s="47"/>
      <c r="I4" s="46" t="str">
        <f>MASTER!C5</f>
        <v>PRINCIPAL</v>
      </c>
      <c r="J4" s="46"/>
      <c r="K4" s="11"/>
      <c r="L4" s="11"/>
      <c r="M4" s="11"/>
    </row>
    <row r="5" spans="1:17" ht="17.25" x14ac:dyDescent="0.3">
      <c r="A5" s="41" t="s">
        <v>11</v>
      </c>
      <c r="B5" s="42" t="s">
        <v>15</v>
      </c>
      <c r="C5" s="42"/>
      <c r="D5" s="42"/>
      <c r="E5" s="43" t="s">
        <v>16</v>
      </c>
      <c r="F5" s="43"/>
      <c r="G5" s="43"/>
      <c r="H5" s="43" t="s">
        <v>17</v>
      </c>
      <c r="I5" s="43"/>
      <c r="J5" s="43"/>
      <c r="K5" s="43" t="s">
        <v>18</v>
      </c>
      <c r="L5" s="44"/>
      <c r="M5" s="45" t="s">
        <v>19</v>
      </c>
      <c r="N5" s="48" t="s">
        <v>67</v>
      </c>
      <c r="O5" s="48"/>
      <c r="P5" s="48"/>
      <c r="Q5" s="48"/>
    </row>
    <row r="6" spans="1:17" ht="17.25" x14ac:dyDescent="0.3">
      <c r="A6" s="41"/>
      <c r="B6" s="13" t="s">
        <v>12</v>
      </c>
      <c r="C6" s="13" t="s">
        <v>13</v>
      </c>
      <c r="D6" s="13" t="s">
        <v>14</v>
      </c>
      <c r="E6" s="14" t="s">
        <v>12</v>
      </c>
      <c r="F6" s="14" t="s">
        <v>13</v>
      </c>
      <c r="G6" s="14" t="s">
        <v>14</v>
      </c>
      <c r="H6" s="14" t="s">
        <v>12</v>
      </c>
      <c r="I6" s="14" t="s">
        <v>13</v>
      </c>
      <c r="J6" s="14" t="s">
        <v>14</v>
      </c>
      <c r="K6" s="15" t="str">
        <f>IF(MASTER!E5="NO","GPF","E.CPEN.F.")</f>
        <v>GPF</v>
      </c>
      <c r="L6" s="16" t="str">
        <f>IF(MASTER!E5="NO","Other","GPF 2004")</f>
        <v>Other</v>
      </c>
      <c r="M6" s="45"/>
      <c r="N6" s="48"/>
      <c r="O6" s="48"/>
      <c r="P6" s="48"/>
      <c r="Q6" s="48"/>
    </row>
    <row r="7" spans="1:17" ht="20.25" customHeight="1" x14ac:dyDescent="0.25">
      <c r="A7" s="17">
        <v>44378</v>
      </c>
      <c r="B7" s="18">
        <f>MASTER!D5</f>
        <v>78000</v>
      </c>
      <c r="C7" s="18">
        <f>ROUND(B7*31%,0)</f>
        <v>24180</v>
      </c>
      <c r="D7" s="19">
        <f>SUM(B7:C7)</f>
        <v>102180</v>
      </c>
      <c r="E7" s="18">
        <f>B7</f>
        <v>78000</v>
      </c>
      <c r="F7" s="18">
        <f>ROUND(E7*28%,0)</f>
        <v>21840</v>
      </c>
      <c r="G7" s="19">
        <f>SUM(E7:F7)</f>
        <v>99840</v>
      </c>
      <c r="H7" s="20">
        <f>B7-E7</f>
        <v>0</v>
      </c>
      <c r="I7" s="20">
        <f t="shared" ref="I7:I9" si="0">C7-F7</f>
        <v>2340</v>
      </c>
      <c r="J7" s="19">
        <f t="shared" ref="J7:J9" si="1">D7-G7</f>
        <v>2340</v>
      </c>
      <c r="K7" s="21">
        <f>IF(MASTER!E5="NO",J7,ROUND(J7*10%,0))</f>
        <v>2340</v>
      </c>
      <c r="L7" s="21">
        <f>IF(MASTER!E5="NO",0,J7-K7)</f>
        <v>0</v>
      </c>
      <c r="M7" s="22">
        <f>J7-SUM(K7:L7)</f>
        <v>0</v>
      </c>
      <c r="N7" s="48"/>
      <c r="O7" s="48"/>
      <c r="P7" s="48"/>
      <c r="Q7" s="48"/>
    </row>
    <row r="8" spans="1:17" ht="20.25" customHeight="1" x14ac:dyDescent="0.25">
      <c r="A8" s="17">
        <v>44409</v>
      </c>
      <c r="B8" s="18">
        <f>B7</f>
        <v>78000</v>
      </c>
      <c r="C8" s="18">
        <f t="shared" ref="C8:C9" si="2">ROUND(B8*31%,0)</f>
        <v>24180</v>
      </c>
      <c r="D8" s="19">
        <f t="shared" ref="D8:D9" si="3">SUM(B8:C8)</f>
        <v>102180</v>
      </c>
      <c r="E8" s="18">
        <f t="shared" ref="E8:E9" si="4">B8</f>
        <v>78000</v>
      </c>
      <c r="F8" s="18">
        <f t="shared" ref="F8:F9" si="5">ROUND(E8*28%,0)</f>
        <v>21840</v>
      </c>
      <c r="G8" s="19">
        <f t="shared" ref="G8:G9" si="6">SUM(E8:F8)</f>
        <v>99840</v>
      </c>
      <c r="H8" s="20">
        <f t="shared" ref="H8:H9" si="7">B8-E8</f>
        <v>0</v>
      </c>
      <c r="I8" s="20">
        <f t="shared" si="0"/>
        <v>2340</v>
      </c>
      <c r="J8" s="19">
        <f t="shared" si="1"/>
        <v>2340</v>
      </c>
      <c r="K8" s="21">
        <f>IF(MASTER!E5="NO",J8,ROUND(J8*10%,0))</f>
        <v>2340</v>
      </c>
      <c r="L8" s="21">
        <f>IF(MASTER!E5="NO",0,J8-K8)</f>
        <v>0</v>
      </c>
      <c r="M8" s="22">
        <f t="shared" ref="M8:M9" si="8">J8-SUM(K8:L8)</f>
        <v>0</v>
      </c>
      <c r="N8" s="48"/>
      <c r="O8" s="48"/>
      <c r="P8" s="48"/>
      <c r="Q8" s="48"/>
    </row>
    <row r="9" spans="1:17" ht="20.25" customHeight="1" x14ac:dyDescent="0.25">
      <c r="A9" s="17">
        <v>44440</v>
      </c>
      <c r="B9" s="18">
        <f>B8</f>
        <v>78000</v>
      </c>
      <c r="C9" s="18">
        <f t="shared" si="2"/>
        <v>24180</v>
      </c>
      <c r="D9" s="19">
        <f t="shared" si="3"/>
        <v>102180</v>
      </c>
      <c r="E9" s="18">
        <f t="shared" si="4"/>
        <v>78000</v>
      </c>
      <c r="F9" s="18">
        <f t="shared" si="5"/>
        <v>21840</v>
      </c>
      <c r="G9" s="19">
        <f t="shared" si="6"/>
        <v>99840</v>
      </c>
      <c r="H9" s="20">
        <f t="shared" si="7"/>
        <v>0</v>
      </c>
      <c r="I9" s="20">
        <f t="shared" si="0"/>
        <v>2340</v>
      </c>
      <c r="J9" s="19">
        <f t="shared" si="1"/>
        <v>2340</v>
      </c>
      <c r="K9" s="21">
        <f>IF(MASTER!E5="NO",J9,ROUND(J9*10%,0))</f>
        <v>2340</v>
      </c>
      <c r="L9" s="21">
        <f>IF(MASTER!E5="NO",0,J9-K9)</f>
        <v>0</v>
      </c>
      <c r="M9" s="22">
        <f t="shared" si="8"/>
        <v>0</v>
      </c>
      <c r="N9" s="48"/>
      <c r="O9" s="48"/>
      <c r="P9" s="48"/>
      <c r="Q9" s="48"/>
    </row>
    <row r="10" spans="1:17" ht="23.25" customHeight="1" x14ac:dyDescent="0.25">
      <c r="A10" s="23" t="s">
        <v>14</v>
      </c>
      <c r="B10" s="24">
        <f>SUM(B7:B9)</f>
        <v>234000</v>
      </c>
      <c r="C10" s="24">
        <f t="shared" ref="C10:M10" si="9">SUM(C7:C9)</f>
        <v>72540</v>
      </c>
      <c r="D10" s="25">
        <f t="shared" si="9"/>
        <v>306540</v>
      </c>
      <c r="E10" s="24">
        <f t="shared" si="9"/>
        <v>234000</v>
      </c>
      <c r="F10" s="24">
        <f t="shared" si="9"/>
        <v>65520</v>
      </c>
      <c r="G10" s="25">
        <f t="shared" si="9"/>
        <v>299520</v>
      </c>
      <c r="H10" s="24">
        <f t="shared" si="9"/>
        <v>0</v>
      </c>
      <c r="I10" s="24">
        <f t="shared" si="9"/>
        <v>7020</v>
      </c>
      <c r="J10" s="25">
        <f t="shared" si="9"/>
        <v>7020</v>
      </c>
      <c r="K10" s="26">
        <f t="shared" si="9"/>
        <v>7020</v>
      </c>
      <c r="L10" s="26">
        <f t="shared" si="9"/>
        <v>0</v>
      </c>
      <c r="M10" s="27">
        <f t="shared" si="9"/>
        <v>0</v>
      </c>
      <c r="N10" s="48"/>
      <c r="O10" s="48"/>
      <c r="P10" s="48"/>
      <c r="Q10" s="48"/>
    </row>
    <row r="11" spans="1:17" x14ac:dyDescent="0.25">
      <c r="N11" s="48"/>
      <c r="O11" s="48"/>
      <c r="P11" s="48"/>
      <c r="Q11" s="48"/>
    </row>
    <row r="12" spans="1:17" x14ac:dyDescent="0.25">
      <c r="N12" s="48"/>
      <c r="O12" s="48"/>
      <c r="P12" s="48"/>
      <c r="Q12" s="48"/>
    </row>
    <row r="13" spans="1:17" x14ac:dyDescent="0.25">
      <c r="N13" s="48"/>
      <c r="O13" s="48"/>
      <c r="P13" s="48"/>
      <c r="Q13" s="48"/>
    </row>
    <row r="14" spans="1:17" x14ac:dyDescent="0.25">
      <c r="N14" s="48"/>
      <c r="O14" s="48"/>
      <c r="P14" s="48"/>
      <c r="Q14" s="48"/>
    </row>
    <row r="15" spans="1:17" ht="18.75" x14ac:dyDescent="0.25">
      <c r="A15" s="10" t="s">
        <v>9</v>
      </c>
      <c r="B15" s="46" t="str">
        <f>MASTER!B6</f>
        <v>EMPLOYEE 02</v>
      </c>
      <c r="C15" s="46"/>
      <c r="D15" s="46"/>
      <c r="E15" s="46"/>
      <c r="F15" s="46"/>
      <c r="G15" s="47" t="s">
        <v>10</v>
      </c>
      <c r="H15" s="47"/>
      <c r="I15" s="46" t="str">
        <f>MASTER!C6</f>
        <v>LECTURER</v>
      </c>
      <c r="J15" s="46"/>
      <c r="K15" s="11"/>
      <c r="L15" s="11"/>
      <c r="M15" s="11"/>
    </row>
    <row r="16" spans="1:17" ht="17.25" x14ac:dyDescent="0.3">
      <c r="A16" s="41" t="s">
        <v>11</v>
      </c>
      <c r="B16" s="42" t="s">
        <v>15</v>
      </c>
      <c r="C16" s="42"/>
      <c r="D16" s="42"/>
      <c r="E16" s="43" t="s">
        <v>16</v>
      </c>
      <c r="F16" s="43"/>
      <c r="G16" s="43"/>
      <c r="H16" s="43" t="s">
        <v>17</v>
      </c>
      <c r="I16" s="43"/>
      <c r="J16" s="43"/>
      <c r="K16" s="43" t="s">
        <v>18</v>
      </c>
      <c r="L16" s="44"/>
      <c r="M16" s="45" t="s">
        <v>19</v>
      </c>
    </row>
    <row r="17" spans="1:13" ht="17.25" x14ac:dyDescent="0.3">
      <c r="A17" s="41"/>
      <c r="B17" s="13" t="s">
        <v>12</v>
      </c>
      <c r="C17" s="13" t="s">
        <v>13</v>
      </c>
      <c r="D17" s="13" t="s">
        <v>14</v>
      </c>
      <c r="E17" s="14" t="s">
        <v>12</v>
      </c>
      <c r="F17" s="14" t="s">
        <v>13</v>
      </c>
      <c r="G17" s="14" t="s">
        <v>14</v>
      </c>
      <c r="H17" s="14" t="s">
        <v>12</v>
      </c>
      <c r="I17" s="14" t="s">
        <v>13</v>
      </c>
      <c r="J17" s="14" t="s">
        <v>14</v>
      </c>
      <c r="K17" s="15" t="str">
        <f>IF(MASTER!E6="NO","GPF","E.CPEN.F.")</f>
        <v>GPF</v>
      </c>
      <c r="L17" s="16" t="str">
        <f>IF(MASTER!E6="NO","Other","GPF 2004")</f>
        <v>Other</v>
      </c>
      <c r="M17" s="45"/>
    </row>
    <row r="18" spans="1:13" ht="17.25" x14ac:dyDescent="0.25">
      <c r="A18" s="17">
        <v>44378</v>
      </c>
      <c r="B18" s="18">
        <f>MASTER!D6</f>
        <v>90300</v>
      </c>
      <c r="C18" s="18">
        <f>ROUND(B18*31%,0)</f>
        <v>27993</v>
      </c>
      <c r="D18" s="19">
        <f>SUM(B18:C18)</f>
        <v>118293</v>
      </c>
      <c r="E18" s="18">
        <f>B18</f>
        <v>90300</v>
      </c>
      <c r="F18" s="18">
        <f>ROUND(E18*28%,0)</f>
        <v>25284</v>
      </c>
      <c r="G18" s="19">
        <f>SUM(E18:F18)</f>
        <v>115584</v>
      </c>
      <c r="H18" s="20">
        <f t="shared" ref="H18:J20" si="10">B18-E18</f>
        <v>0</v>
      </c>
      <c r="I18" s="20">
        <f t="shared" si="10"/>
        <v>2709</v>
      </c>
      <c r="J18" s="19">
        <f t="shared" si="10"/>
        <v>2709</v>
      </c>
      <c r="K18" s="21">
        <f>IF(MASTER!E6="NO",J18,ROUND(J18*10%,0))</f>
        <v>2709</v>
      </c>
      <c r="L18" s="21">
        <f>IF(MASTER!E6="NO",0,J18-K18)</f>
        <v>0</v>
      </c>
      <c r="M18" s="22">
        <f>J18-SUM(K18:L18)</f>
        <v>0</v>
      </c>
    </row>
    <row r="19" spans="1:13" ht="17.25" x14ac:dyDescent="0.25">
      <c r="A19" s="17">
        <v>44409</v>
      </c>
      <c r="B19" s="18">
        <f>B18</f>
        <v>90300</v>
      </c>
      <c r="C19" s="18">
        <f>ROUND(B19*31%,0)</f>
        <v>27993</v>
      </c>
      <c r="D19" s="19">
        <f>SUM(B19:C19)</f>
        <v>118293</v>
      </c>
      <c r="E19" s="18">
        <f>B19</f>
        <v>90300</v>
      </c>
      <c r="F19" s="18">
        <f>ROUND(E19*28%,0)</f>
        <v>25284</v>
      </c>
      <c r="G19" s="19">
        <f>SUM(E19:F19)</f>
        <v>115584</v>
      </c>
      <c r="H19" s="20">
        <f t="shared" si="10"/>
        <v>0</v>
      </c>
      <c r="I19" s="20">
        <f t="shared" si="10"/>
        <v>2709</v>
      </c>
      <c r="J19" s="19">
        <f t="shared" si="10"/>
        <v>2709</v>
      </c>
      <c r="K19" s="21">
        <f>IF(MASTER!E6="NO",J19,ROUND(J19*10%,0))</f>
        <v>2709</v>
      </c>
      <c r="L19" s="21">
        <f>IF(MASTER!E6="NO",0,J19-K19)</f>
        <v>0</v>
      </c>
      <c r="M19" s="22">
        <f>J19-SUM(K19:L19)</f>
        <v>0</v>
      </c>
    </row>
    <row r="20" spans="1:13" ht="17.25" x14ac:dyDescent="0.25">
      <c r="A20" s="17">
        <v>44440</v>
      </c>
      <c r="B20" s="18">
        <f>B19</f>
        <v>90300</v>
      </c>
      <c r="C20" s="18">
        <f>ROUND(B20*31%,0)</f>
        <v>27993</v>
      </c>
      <c r="D20" s="19">
        <f>SUM(B20:C20)</f>
        <v>118293</v>
      </c>
      <c r="E20" s="18">
        <f>B20</f>
        <v>90300</v>
      </c>
      <c r="F20" s="18">
        <f>ROUND(E20*28%,0)</f>
        <v>25284</v>
      </c>
      <c r="G20" s="19">
        <f>SUM(E20:F20)</f>
        <v>115584</v>
      </c>
      <c r="H20" s="20">
        <f t="shared" si="10"/>
        <v>0</v>
      </c>
      <c r="I20" s="20">
        <f t="shared" si="10"/>
        <v>2709</v>
      </c>
      <c r="J20" s="19">
        <f t="shared" si="10"/>
        <v>2709</v>
      </c>
      <c r="K20" s="21">
        <f>IF(MASTER!E6="NO",J20,ROUND(J20*10%,0))</f>
        <v>2709</v>
      </c>
      <c r="L20" s="21">
        <f>IF(MASTER!E6="NO",0,J20-K20)</f>
        <v>0</v>
      </c>
      <c r="M20" s="22">
        <f>J20-SUM(K20:L20)</f>
        <v>0</v>
      </c>
    </row>
    <row r="21" spans="1:13" ht="17.25" x14ac:dyDescent="0.25">
      <c r="A21" s="23" t="s">
        <v>14</v>
      </c>
      <c r="B21" s="24">
        <f t="shared" ref="B21:M21" si="11">SUM(B18:B20)</f>
        <v>270900</v>
      </c>
      <c r="C21" s="24">
        <f t="shared" si="11"/>
        <v>83979</v>
      </c>
      <c r="D21" s="25">
        <f t="shared" si="11"/>
        <v>354879</v>
      </c>
      <c r="E21" s="24">
        <f t="shared" si="11"/>
        <v>270900</v>
      </c>
      <c r="F21" s="24">
        <f t="shared" si="11"/>
        <v>75852</v>
      </c>
      <c r="G21" s="25">
        <f t="shared" si="11"/>
        <v>346752</v>
      </c>
      <c r="H21" s="24">
        <f t="shared" si="11"/>
        <v>0</v>
      </c>
      <c r="I21" s="24">
        <f t="shared" si="11"/>
        <v>8127</v>
      </c>
      <c r="J21" s="25">
        <f t="shared" si="11"/>
        <v>8127</v>
      </c>
      <c r="K21" s="26">
        <f t="shared" si="11"/>
        <v>8127</v>
      </c>
      <c r="L21" s="26">
        <f t="shared" si="11"/>
        <v>0</v>
      </c>
      <c r="M21" s="27">
        <f t="shared" si="11"/>
        <v>0</v>
      </c>
    </row>
    <row r="22" spans="1:13" x14ac:dyDescent="0.25"/>
    <row r="23" spans="1:13" x14ac:dyDescent="0.25"/>
    <row r="24" spans="1:13" x14ac:dyDescent="0.25"/>
    <row r="25" spans="1:13" x14ac:dyDescent="0.25"/>
    <row r="26" spans="1:13" ht="18.75" x14ac:dyDescent="0.25">
      <c r="A26" s="10" t="s">
        <v>9</v>
      </c>
      <c r="B26" s="46" t="str">
        <f>MASTER!B7</f>
        <v>EMPLOYEE 03</v>
      </c>
      <c r="C26" s="46"/>
      <c r="D26" s="46"/>
      <c r="E26" s="46"/>
      <c r="F26" s="46"/>
      <c r="G26" s="47" t="s">
        <v>10</v>
      </c>
      <c r="H26" s="47"/>
      <c r="I26" s="46" t="str">
        <f>MASTER!C7</f>
        <v>LECTURER</v>
      </c>
      <c r="J26" s="46"/>
      <c r="K26" s="11"/>
      <c r="L26" s="11"/>
      <c r="M26" s="11"/>
    </row>
    <row r="27" spans="1:13" ht="17.25" x14ac:dyDescent="0.3">
      <c r="A27" s="41" t="s">
        <v>11</v>
      </c>
      <c r="B27" s="42" t="s">
        <v>15</v>
      </c>
      <c r="C27" s="42"/>
      <c r="D27" s="42"/>
      <c r="E27" s="43" t="s">
        <v>16</v>
      </c>
      <c r="F27" s="43"/>
      <c r="G27" s="43"/>
      <c r="H27" s="43" t="s">
        <v>17</v>
      </c>
      <c r="I27" s="43"/>
      <c r="J27" s="43"/>
      <c r="K27" s="43" t="s">
        <v>18</v>
      </c>
      <c r="L27" s="44"/>
      <c r="M27" s="45" t="s">
        <v>19</v>
      </c>
    </row>
    <row r="28" spans="1:13" ht="17.25" x14ac:dyDescent="0.3">
      <c r="A28" s="41"/>
      <c r="B28" s="13" t="s">
        <v>12</v>
      </c>
      <c r="C28" s="13" t="s">
        <v>13</v>
      </c>
      <c r="D28" s="13" t="s">
        <v>14</v>
      </c>
      <c r="E28" s="14" t="s">
        <v>12</v>
      </c>
      <c r="F28" s="14" t="s">
        <v>13</v>
      </c>
      <c r="G28" s="14" t="s">
        <v>14</v>
      </c>
      <c r="H28" s="14" t="s">
        <v>12</v>
      </c>
      <c r="I28" s="14" t="s">
        <v>13</v>
      </c>
      <c r="J28" s="14" t="s">
        <v>14</v>
      </c>
      <c r="K28" s="15" t="str">
        <f>IF(MASTER!E7="NO","GPF","E.CPEN.F.")</f>
        <v>GPF</v>
      </c>
      <c r="L28" s="16" t="str">
        <f>IF(MASTER!E7="NO","Other","GPF 2004")</f>
        <v>Other</v>
      </c>
      <c r="M28" s="45"/>
    </row>
    <row r="29" spans="1:13" ht="17.25" x14ac:dyDescent="0.25">
      <c r="A29" s="17">
        <v>44378</v>
      </c>
      <c r="B29" s="18">
        <f>MASTER!D7</f>
        <v>80200</v>
      </c>
      <c r="C29" s="18">
        <f>ROUND(B29*31%,0)</f>
        <v>24862</v>
      </c>
      <c r="D29" s="19">
        <f>SUM(B29:C29)</f>
        <v>105062</v>
      </c>
      <c r="E29" s="18">
        <f>B29</f>
        <v>80200</v>
      </c>
      <c r="F29" s="18">
        <f>ROUND(E29*28%,0)</f>
        <v>22456</v>
      </c>
      <c r="G29" s="19">
        <f>SUM(E29:F29)</f>
        <v>102656</v>
      </c>
      <c r="H29" s="20">
        <f t="shared" ref="H29:J31" si="12">B29-E29</f>
        <v>0</v>
      </c>
      <c r="I29" s="20">
        <f t="shared" si="12"/>
        <v>2406</v>
      </c>
      <c r="J29" s="19">
        <f t="shared" si="12"/>
        <v>2406</v>
      </c>
      <c r="K29" s="21">
        <f>IF(MASTER!E7="NO",J29,ROUND(J29*10%,0))</f>
        <v>2406</v>
      </c>
      <c r="L29" s="21">
        <f>IF(MASTER!E7="NO",0,J29-K29)</f>
        <v>0</v>
      </c>
      <c r="M29" s="22">
        <f>J29-SUM(K29:L29)</f>
        <v>0</v>
      </c>
    </row>
    <row r="30" spans="1:13" ht="17.25" x14ac:dyDescent="0.25">
      <c r="A30" s="17">
        <v>44409</v>
      </c>
      <c r="B30" s="18">
        <f>B29</f>
        <v>80200</v>
      </c>
      <c r="C30" s="18">
        <f>ROUND(B30*31%,0)</f>
        <v>24862</v>
      </c>
      <c r="D30" s="19">
        <f>SUM(B30:C30)</f>
        <v>105062</v>
      </c>
      <c r="E30" s="18">
        <f>B30</f>
        <v>80200</v>
      </c>
      <c r="F30" s="18">
        <f>ROUND(E30*28%,0)</f>
        <v>22456</v>
      </c>
      <c r="G30" s="19">
        <f>SUM(E30:F30)</f>
        <v>102656</v>
      </c>
      <c r="H30" s="20">
        <f t="shared" si="12"/>
        <v>0</v>
      </c>
      <c r="I30" s="20">
        <f t="shared" si="12"/>
        <v>2406</v>
      </c>
      <c r="J30" s="19">
        <f t="shared" si="12"/>
        <v>2406</v>
      </c>
      <c r="K30" s="21">
        <f>IF(MASTER!E7="NO",J30,ROUND(J30*10%,0))</f>
        <v>2406</v>
      </c>
      <c r="L30" s="21">
        <f>IF(MASTER!E7="NO",0,J30-K30)</f>
        <v>0</v>
      </c>
      <c r="M30" s="22">
        <f>J30-SUM(K30:L30)</f>
        <v>0</v>
      </c>
    </row>
    <row r="31" spans="1:13" ht="17.25" x14ac:dyDescent="0.25">
      <c r="A31" s="17">
        <v>44440</v>
      </c>
      <c r="B31" s="18">
        <f>B30</f>
        <v>80200</v>
      </c>
      <c r="C31" s="18">
        <f>ROUND(B31*31%,0)</f>
        <v>24862</v>
      </c>
      <c r="D31" s="19">
        <f>SUM(B31:C31)</f>
        <v>105062</v>
      </c>
      <c r="E31" s="18">
        <f>B31</f>
        <v>80200</v>
      </c>
      <c r="F31" s="18">
        <f>ROUND(E31*28%,0)</f>
        <v>22456</v>
      </c>
      <c r="G31" s="19">
        <f>SUM(E31:F31)</f>
        <v>102656</v>
      </c>
      <c r="H31" s="20">
        <f t="shared" si="12"/>
        <v>0</v>
      </c>
      <c r="I31" s="20">
        <f t="shared" si="12"/>
        <v>2406</v>
      </c>
      <c r="J31" s="19">
        <f t="shared" si="12"/>
        <v>2406</v>
      </c>
      <c r="K31" s="21">
        <f>IF(MASTER!E7="NO",J31,ROUND(J31*10%,0))</f>
        <v>2406</v>
      </c>
      <c r="L31" s="21">
        <f>IF(MASTER!E7="NO",0,J31-K31)</f>
        <v>0</v>
      </c>
      <c r="M31" s="22">
        <f>J31-SUM(K31:L31)</f>
        <v>0</v>
      </c>
    </row>
    <row r="32" spans="1:13" ht="17.25" x14ac:dyDescent="0.25">
      <c r="A32" s="23" t="s">
        <v>14</v>
      </c>
      <c r="B32" s="24">
        <f t="shared" ref="B32:M32" si="13">SUM(B29:B31)</f>
        <v>240600</v>
      </c>
      <c r="C32" s="24">
        <f t="shared" si="13"/>
        <v>74586</v>
      </c>
      <c r="D32" s="25">
        <f t="shared" si="13"/>
        <v>315186</v>
      </c>
      <c r="E32" s="24">
        <f t="shared" si="13"/>
        <v>240600</v>
      </c>
      <c r="F32" s="24">
        <f t="shared" si="13"/>
        <v>67368</v>
      </c>
      <c r="G32" s="25">
        <f t="shared" si="13"/>
        <v>307968</v>
      </c>
      <c r="H32" s="24">
        <f t="shared" si="13"/>
        <v>0</v>
      </c>
      <c r="I32" s="24">
        <f t="shared" si="13"/>
        <v>7218</v>
      </c>
      <c r="J32" s="25">
        <f t="shared" si="13"/>
        <v>7218</v>
      </c>
      <c r="K32" s="26">
        <f t="shared" si="13"/>
        <v>7218</v>
      </c>
      <c r="L32" s="26">
        <f t="shared" si="13"/>
        <v>0</v>
      </c>
      <c r="M32" s="27">
        <f t="shared" si="13"/>
        <v>0</v>
      </c>
    </row>
    <row r="33" spans="1:13" x14ac:dyDescent="0.25"/>
    <row r="34" spans="1:13" x14ac:dyDescent="0.25"/>
    <row r="35" spans="1:13" x14ac:dyDescent="0.25"/>
    <row r="36" spans="1:13" x14ac:dyDescent="0.25"/>
    <row r="37" spans="1:13" ht="18.75" x14ac:dyDescent="0.25">
      <c r="A37" s="10" t="s">
        <v>9</v>
      </c>
      <c r="B37" s="46" t="str">
        <f>MASTER!B8</f>
        <v>EMPLOYEE 04</v>
      </c>
      <c r="C37" s="46"/>
      <c r="D37" s="46"/>
      <c r="E37" s="46"/>
      <c r="F37" s="46"/>
      <c r="G37" s="47" t="s">
        <v>10</v>
      </c>
      <c r="H37" s="47"/>
      <c r="I37" s="46" t="str">
        <f>MASTER!C8</f>
        <v>LECTURER</v>
      </c>
      <c r="J37" s="46"/>
      <c r="K37" s="11"/>
      <c r="L37" s="11"/>
      <c r="M37" s="11"/>
    </row>
    <row r="38" spans="1:13" ht="17.25" x14ac:dyDescent="0.3">
      <c r="A38" s="41" t="s">
        <v>11</v>
      </c>
      <c r="B38" s="42" t="s">
        <v>15</v>
      </c>
      <c r="C38" s="42"/>
      <c r="D38" s="42"/>
      <c r="E38" s="43" t="s">
        <v>16</v>
      </c>
      <c r="F38" s="43"/>
      <c r="G38" s="43"/>
      <c r="H38" s="43" t="s">
        <v>17</v>
      </c>
      <c r="I38" s="43"/>
      <c r="J38" s="43"/>
      <c r="K38" s="43" t="s">
        <v>18</v>
      </c>
      <c r="L38" s="44"/>
      <c r="M38" s="45" t="s">
        <v>19</v>
      </c>
    </row>
    <row r="39" spans="1:13" ht="17.25" x14ac:dyDescent="0.3">
      <c r="A39" s="41"/>
      <c r="B39" s="13" t="s">
        <v>12</v>
      </c>
      <c r="C39" s="13" t="s">
        <v>13</v>
      </c>
      <c r="D39" s="13" t="s">
        <v>14</v>
      </c>
      <c r="E39" s="14" t="s">
        <v>12</v>
      </c>
      <c r="F39" s="14" t="s">
        <v>13</v>
      </c>
      <c r="G39" s="14" t="s">
        <v>14</v>
      </c>
      <c r="H39" s="14" t="s">
        <v>12</v>
      </c>
      <c r="I39" s="14" t="s">
        <v>13</v>
      </c>
      <c r="J39" s="14" t="s">
        <v>14</v>
      </c>
      <c r="K39" s="15" t="str">
        <f>IF(MASTER!E8="NO","GPF","E.CPEN.F.")</f>
        <v>GPF</v>
      </c>
      <c r="L39" s="16" t="str">
        <f>IF(MASTER!E8="NO","Other","GPF 2004")</f>
        <v>Other</v>
      </c>
      <c r="M39" s="45"/>
    </row>
    <row r="40" spans="1:13" ht="17.25" x14ac:dyDescent="0.25">
      <c r="A40" s="17">
        <v>44378</v>
      </c>
      <c r="B40" s="18">
        <f>MASTER!D8</f>
        <v>71300</v>
      </c>
      <c r="C40" s="18">
        <f>ROUND(B40*31%,0)</f>
        <v>22103</v>
      </c>
      <c r="D40" s="19">
        <f>SUM(B40:C40)</f>
        <v>93403</v>
      </c>
      <c r="E40" s="18">
        <f>B40</f>
        <v>71300</v>
      </c>
      <c r="F40" s="18">
        <f>ROUND(E40*28%,0)</f>
        <v>19964</v>
      </c>
      <c r="G40" s="19">
        <f>SUM(E40:F40)</f>
        <v>91264</v>
      </c>
      <c r="H40" s="20">
        <f t="shared" ref="H40:J42" si="14">B40-E40</f>
        <v>0</v>
      </c>
      <c r="I40" s="20">
        <f t="shared" si="14"/>
        <v>2139</v>
      </c>
      <c r="J40" s="19">
        <f t="shared" si="14"/>
        <v>2139</v>
      </c>
      <c r="K40" s="21">
        <f>IF(MASTER!E8="NO",J40,ROUND(J40*10%,0))</f>
        <v>2139</v>
      </c>
      <c r="L40" s="21">
        <f>IF(MASTER!E8="NO",0,J40-K40)</f>
        <v>0</v>
      </c>
      <c r="M40" s="22">
        <f>J40-SUM(K40:L40)</f>
        <v>0</v>
      </c>
    </row>
    <row r="41" spans="1:13" ht="17.25" x14ac:dyDescent="0.25">
      <c r="A41" s="17">
        <v>44409</v>
      </c>
      <c r="B41" s="18">
        <f>B40</f>
        <v>71300</v>
      </c>
      <c r="C41" s="18">
        <f>ROUND(B41*31%,0)</f>
        <v>22103</v>
      </c>
      <c r="D41" s="19">
        <f>SUM(B41:C41)</f>
        <v>93403</v>
      </c>
      <c r="E41" s="18">
        <f>B41</f>
        <v>71300</v>
      </c>
      <c r="F41" s="18">
        <f>ROUND(E41*28%,0)</f>
        <v>19964</v>
      </c>
      <c r="G41" s="19">
        <f>SUM(E41:F41)</f>
        <v>91264</v>
      </c>
      <c r="H41" s="20">
        <f t="shared" si="14"/>
        <v>0</v>
      </c>
      <c r="I41" s="20">
        <f t="shared" si="14"/>
        <v>2139</v>
      </c>
      <c r="J41" s="19">
        <f t="shared" si="14"/>
        <v>2139</v>
      </c>
      <c r="K41" s="21">
        <f>IF(MASTER!E8="NO",J41,ROUND(J41*10%,0))</f>
        <v>2139</v>
      </c>
      <c r="L41" s="21">
        <f>IF(MASTER!E8="NO",0,J41-K41)</f>
        <v>0</v>
      </c>
      <c r="M41" s="22">
        <f>J41-SUM(K41:L41)</f>
        <v>0</v>
      </c>
    </row>
    <row r="42" spans="1:13" ht="17.25" x14ac:dyDescent="0.25">
      <c r="A42" s="17">
        <v>44440</v>
      </c>
      <c r="B42" s="18">
        <f>B41</f>
        <v>71300</v>
      </c>
      <c r="C42" s="18">
        <f>ROUND(B42*31%,0)</f>
        <v>22103</v>
      </c>
      <c r="D42" s="19">
        <f>SUM(B42:C42)</f>
        <v>93403</v>
      </c>
      <c r="E42" s="18">
        <f>B42</f>
        <v>71300</v>
      </c>
      <c r="F42" s="18">
        <f>ROUND(E42*28%,0)</f>
        <v>19964</v>
      </c>
      <c r="G42" s="19">
        <f>SUM(E42:F42)</f>
        <v>91264</v>
      </c>
      <c r="H42" s="20">
        <f t="shared" si="14"/>
        <v>0</v>
      </c>
      <c r="I42" s="20">
        <f t="shared" si="14"/>
        <v>2139</v>
      </c>
      <c r="J42" s="19">
        <f t="shared" si="14"/>
        <v>2139</v>
      </c>
      <c r="K42" s="21">
        <f>IF(MASTER!E8="NO",J42,ROUND(J42*10%,0))</f>
        <v>2139</v>
      </c>
      <c r="L42" s="21">
        <f>IF(MASTER!E8="NO",0,J42-K42)</f>
        <v>0</v>
      </c>
      <c r="M42" s="22">
        <f>J42-SUM(K42:L42)</f>
        <v>0</v>
      </c>
    </row>
    <row r="43" spans="1:13" ht="17.25" x14ac:dyDescent="0.25">
      <c r="A43" s="23" t="s">
        <v>14</v>
      </c>
      <c r="B43" s="24">
        <f t="shared" ref="B43:M43" si="15">SUM(B40:B42)</f>
        <v>213900</v>
      </c>
      <c r="C43" s="24">
        <f t="shared" si="15"/>
        <v>66309</v>
      </c>
      <c r="D43" s="25">
        <f t="shared" si="15"/>
        <v>280209</v>
      </c>
      <c r="E43" s="24">
        <f t="shared" si="15"/>
        <v>213900</v>
      </c>
      <c r="F43" s="24">
        <f t="shared" si="15"/>
        <v>59892</v>
      </c>
      <c r="G43" s="25">
        <f t="shared" si="15"/>
        <v>273792</v>
      </c>
      <c r="H43" s="24">
        <f t="shared" si="15"/>
        <v>0</v>
      </c>
      <c r="I43" s="24">
        <f t="shared" si="15"/>
        <v>6417</v>
      </c>
      <c r="J43" s="25">
        <f t="shared" si="15"/>
        <v>6417</v>
      </c>
      <c r="K43" s="26">
        <f t="shared" si="15"/>
        <v>6417</v>
      </c>
      <c r="L43" s="26">
        <f t="shared" si="15"/>
        <v>0</v>
      </c>
      <c r="M43" s="27">
        <f t="shared" si="15"/>
        <v>0</v>
      </c>
    </row>
    <row r="44" spans="1:13" x14ac:dyDescent="0.25"/>
    <row r="45" spans="1:13" x14ac:dyDescent="0.25"/>
    <row r="46" spans="1:13" x14ac:dyDescent="0.25"/>
    <row r="47" spans="1:13" x14ac:dyDescent="0.25"/>
    <row r="48" spans="1:13" ht="18.75" x14ac:dyDescent="0.25">
      <c r="A48" s="10" t="s">
        <v>9</v>
      </c>
      <c r="B48" s="46" t="str">
        <f>MASTER!B9</f>
        <v>EMPLOYEE 05</v>
      </c>
      <c r="C48" s="46"/>
      <c r="D48" s="46"/>
      <c r="E48" s="46"/>
      <c r="F48" s="46"/>
      <c r="G48" s="47" t="s">
        <v>10</v>
      </c>
      <c r="H48" s="47"/>
      <c r="I48" s="46" t="str">
        <f>MASTER!C9</f>
        <v>LECTURER</v>
      </c>
      <c r="J48" s="46"/>
      <c r="K48" s="11"/>
      <c r="L48" s="11"/>
      <c r="M48" s="11"/>
    </row>
    <row r="49" spans="1:13" ht="17.25" x14ac:dyDescent="0.3">
      <c r="A49" s="41" t="s">
        <v>11</v>
      </c>
      <c r="B49" s="42" t="s">
        <v>15</v>
      </c>
      <c r="C49" s="42"/>
      <c r="D49" s="42"/>
      <c r="E49" s="43" t="s">
        <v>16</v>
      </c>
      <c r="F49" s="43"/>
      <c r="G49" s="43"/>
      <c r="H49" s="43" t="s">
        <v>17</v>
      </c>
      <c r="I49" s="43"/>
      <c r="J49" s="43"/>
      <c r="K49" s="43" t="s">
        <v>18</v>
      </c>
      <c r="L49" s="44"/>
      <c r="M49" s="45" t="s">
        <v>19</v>
      </c>
    </row>
    <row r="50" spans="1:13" ht="17.25" x14ac:dyDescent="0.3">
      <c r="A50" s="41"/>
      <c r="B50" s="13" t="s">
        <v>12</v>
      </c>
      <c r="C50" s="13" t="s">
        <v>13</v>
      </c>
      <c r="D50" s="13" t="s">
        <v>14</v>
      </c>
      <c r="E50" s="14" t="s">
        <v>12</v>
      </c>
      <c r="F50" s="14" t="s">
        <v>13</v>
      </c>
      <c r="G50" s="14" t="s">
        <v>14</v>
      </c>
      <c r="H50" s="14" t="s">
        <v>12</v>
      </c>
      <c r="I50" s="14" t="s">
        <v>13</v>
      </c>
      <c r="J50" s="14" t="s">
        <v>14</v>
      </c>
      <c r="K50" s="15" t="str">
        <f>IF(MASTER!E9="NO","GPF","E.CPEN.F.")</f>
        <v>GPF</v>
      </c>
      <c r="L50" s="16" t="str">
        <f>IF(MASTER!E9="NO","Other","GPF 2004")</f>
        <v>Other</v>
      </c>
      <c r="M50" s="45"/>
    </row>
    <row r="51" spans="1:13" ht="17.25" x14ac:dyDescent="0.25">
      <c r="A51" s="17">
        <v>44378</v>
      </c>
      <c r="B51" s="18">
        <f>MASTER!D9</f>
        <v>80200</v>
      </c>
      <c r="C51" s="18">
        <f>ROUND(B51*31%,0)</f>
        <v>24862</v>
      </c>
      <c r="D51" s="19">
        <f>SUM(B51:C51)</f>
        <v>105062</v>
      </c>
      <c r="E51" s="18">
        <f>B51</f>
        <v>80200</v>
      </c>
      <c r="F51" s="18">
        <f>ROUND(E51*28%,0)</f>
        <v>22456</v>
      </c>
      <c r="G51" s="19">
        <f>SUM(E51:F51)</f>
        <v>102656</v>
      </c>
      <c r="H51" s="20">
        <f t="shared" ref="H51:J53" si="16">B51-E51</f>
        <v>0</v>
      </c>
      <c r="I51" s="20">
        <f t="shared" si="16"/>
        <v>2406</v>
      </c>
      <c r="J51" s="19">
        <f t="shared" si="16"/>
        <v>2406</v>
      </c>
      <c r="K51" s="21">
        <f>IF(MASTER!E9="NO",J51,ROUND(J51*10%,0))</f>
        <v>2406</v>
      </c>
      <c r="L51" s="21">
        <f>IF(MASTER!E9="NO",0,J51-K51)</f>
        <v>0</v>
      </c>
      <c r="M51" s="22">
        <f>J51-SUM(K51:L51)</f>
        <v>0</v>
      </c>
    </row>
    <row r="52" spans="1:13" ht="17.25" x14ac:dyDescent="0.25">
      <c r="A52" s="17">
        <v>44409</v>
      </c>
      <c r="B52" s="18">
        <f>B51</f>
        <v>80200</v>
      </c>
      <c r="C52" s="18">
        <f>ROUND(B52*31%,0)</f>
        <v>24862</v>
      </c>
      <c r="D52" s="19">
        <f>SUM(B52:C52)</f>
        <v>105062</v>
      </c>
      <c r="E52" s="18">
        <f>B52</f>
        <v>80200</v>
      </c>
      <c r="F52" s="18">
        <f>ROUND(E52*28%,0)</f>
        <v>22456</v>
      </c>
      <c r="G52" s="19">
        <f>SUM(E52:F52)</f>
        <v>102656</v>
      </c>
      <c r="H52" s="20">
        <f t="shared" si="16"/>
        <v>0</v>
      </c>
      <c r="I52" s="20">
        <f t="shared" si="16"/>
        <v>2406</v>
      </c>
      <c r="J52" s="19">
        <f t="shared" si="16"/>
        <v>2406</v>
      </c>
      <c r="K52" s="21">
        <f>IF(MASTER!E9="NO",J52,ROUND(J52*10%,0))</f>
        <v>2406</v>
      </c>
      <c r="L52" s="21">
        <f>IF(MASTER!E9="NO",0,J52-K52)</f>
        <v>0</v>
      </c>
      <c r="M52" s="22">
        <f>J52-SUM(K52:L52)</f>
        <v>0</v>
      </c>
    </row>
    <row r="53" spans="1:13" ht="17.25" x14ac:dyDescent="0.25">
      <c r="A53" s="17">
        <v>44440</v>
      </c>
      <c r="B53" s="18">
        <f>B52</f>
        <v>80200</v>
      </c>
      <c r="C53" s="18">
        <f>ROUND(B53*31%,0)</f>
        <v>24862</v>
      </c>
      <c r="D53" s="19">
        <f>SUM(B53:C53)</f>
        <v>105062</v>
      </c>
      <c r="E53" s="18">
        <f>B53</f>
        <v>80200</v>
      </c>
      <c r="F53" s="18">
        <f>ROUND(E53*28%,0)</f>
        <v>22456</v>
      </c>
      <c r="G53" s="19">
        <f>SUM(E53:F53)</f>
        <v>102656</v>
      </c>
      <c r="H53" s="20">
        <f t="shared" si="16"/>
        <v>0</v>
      </c>
      <c r="I53" s="20">
        <f t="shared" si="16"/>
        <v>2406</v>
      </c>
      <c r="J53" s="19">
        <f t="shared" si="16"/>
        <v>2406</v>
      </c>
      <c r="K53" s="21">
        <f>IF(MASTER!E9="NO",J53,ROUND(J53*10%,0))</f>
        <v>2406</v>
      </c>
      <c r="L53" s="21">
        <f>IF(MASTER!E9="NO",0,J53-K53)</f>
        <v>0</v>
      </c>
      <c r="M53" s="22">
        <f>J53-SUM(K53:L53)</f>
        <v>0</v>
      </c>
    </row>
    <row r="54" spans="1:13" ht="17.25" x14ac:dyDescent="0.25">
      <c r="A54" s="23" t="s">
        <v>14</v>
      </c>
      <c r="B54" s="24">
        <f t="shared" ref="B54:M54" si="17">SUM(B51:B53)</f>
        <v>240600</v>
      </c>
      <c r="C54" s="24">
        <f t="shared" si="17"/>
        <v>74586</v>
      </c>
      <c r="D54" s="25">
        <f t="shared" si="17"/>
        <v>315186</v>
      </c>
      <c r="E54" s="24">
        <f t="shared" si="17"/>
        <v>240600</v>
      </c>
      <c r="F54" s="24">
        <f t="shared" si="17"/>
        <v>67368</v>
      </c>
      <c r="G54" s="25">
        <f t="shared" si="17"/>
        <v>307968</v>
      </c>
      <c r="H54" s="24">
        <f t="shared" si="17"/>
        <v>0</v>
      </c>
      <c r="I54" s="24">
        <f t="shared" si="17"/>
        <v>7218</v>
      </c>
      <c r="J54" s="25">
        <f t="shared" si="17"/>
        <v>7218</v>
      </c>
      <c r="K54" s="26">
        <f t="shared" si="17"/>
        <v>7218</v>
      </c>
      <c r="L54" s="26">
        <f t="shared" si="17"/>
        <v>0</v>
      </c>
      <c r="M54" s="27">
        <f t="shared" si="17"/>
        <v>0</v>
      </c>
    </row>
    <row r="55" spans="1:13" x14ac:dyDescent="0.25"/>
    <row r="56" spans="1:13" x14ac:dyDescent="0.25"/>
    <row r="57" spans="1:13" x14ac:dyDescent="0.25"/>
    <row r="58" spans="1:13" x14ac:dyDescent="0.25"/>
    <row r="59" spans="1:13" ht="18.75" x14ac:dyDescent="0.25">
      <c r="A59" s="10" t="s">
        <v>9</v>
      </c>
      <c r="B59" s="46" t="str">
        <f>MASTER!B10</f>
        <v>EMPLOYEE 06</v>
      </c>
      <c r="C59" s="46"/>
      <c r="D59" s="46"/>
      <c r="E59" s="46"/>
      <c r="F59" s="46"/>
      <c r="G59" s="47" t="s">
        <v>10</v>
      </c>
      <c r="H59" s="47"/>
      <c r="I59" s="46" t="str">
        <f>MASTER!C10</f>
        <v>LECTURER</v>
      </c>
      <c r="J59" s="46"/>
      <c r="K59" s="11"/>
      <c r="L59" s="11"/>
      <c r="M59" s="11"/>
    </row>
    <row r="60" spans="1:13" ht="17.25" x14ac:dyDescent="0.3">
      <c r="A60" s="41" t="s">
        <v>11</v>
      </c>
      <c r="B60" s="42" t="s">
        <v>15</v>
      </c>
      <c r="C60" s="42"/>
      <c r="D60" s="42"/>
      <c r="E60" s="43" t="s">
        <v>16</v>
      </c>
      <c r="F60" s="43"/>
      <c r="G60" s="43"/>
      <c r="H60" s="43" t="s">
        <v>17</v>
      </c>
      <c r="I60" s="43"/>
      <c r="J60" s="43"/>
      <c r="K60" s="43" t="s">
        <v>18</v>
      </c>
      <c r="L60" s="44"/>
      <c r="M60" s="45" t="s">
        <v>19</v>
      </c>
    </row>
    <row r="61" spans="1:13" ht="17.25" x14ac:dyDescent="0.3">
      <c r="A61" s="41"/>
      <c r="B61" s="13" t="s">
        <v>12</v>
      </c>
      <c r="C61" s="13" t="s">
        <v>13</v>
      </c>
      <c r="D61" s="13" t="s">
        <v>14</v>
      </c>
      <c r="E61" s="14" t="s">
        <v>12</v>
      </c>
      <c r="F61" s="14" t="s">
        <v>13</v>
      </c>
      <c r="G61" s="14" t="s">
        <v>14</v>
      </c>
      <c r="H61" s="14" t="s">
        <v>12</v>
      </c>
      <c r="I61" s="14" t="s">
        <v>13</v>
      </c>
      <c r="J61" s="14" t="s">
        <v>14</v>
      </c>
      <c r="K61" s="15" t="str">
        <f>IF(MASTER!E10="NO","GPF","E.CPEN.F.")</f>
        <v>GPF</v>
      </c>
      <c r="L61" s="16" t="str">
        <f>IF(MASTER!E10="NO","Other","GPF 2004")</f>
        <v>Other</v>
      </c>
      <c r="M61" s="45"/>
    </row>
    <row r="62" spans="1:13" ht="17.25" x14ac:dyDescent="0.25">
      <c r="A62" s="17">
        <v>44378</v>
      </c>
      <c r="B62" s="18">
        <f>MASTER!D10</f>
        <v>65000</v>
      </c>
      <c r="C62" s="18">
        <f>ROUND(B62*31%,0)</f>
        <v>20150</v>
      </c>
      <c r="D62" s="19">
        <f>SUM(B62:C62)</f>
        <v>85150</v>
      </c>
      <c r="E62" s="18">
        <f>B62</f>
        <v>65000</v>
      </c>
      <c r="F62" s="18">
        <f>ROUND(E62*28%,0)</f>
        <v>18200</v>
      </c>
      <c r="G62" s="19">
        <f>SUM(E62:F62)</f>
        <v>83200</v>
      </c>
      <c r="H62" s="20">
        <f t="shared" ref="H62:J64" si="18">B62-E62</f>
        <v>0</v>
      </c>
      <c r="I62" s="20">
        <f t="shared" si="18"/>
        <v>1950</v>
      </c>
      <c r="J62" s="19">
        <f t="shared" si="18"/>
        <v>1950</v>
      </c>
      <c r="K62" s="21">
        <f>IF(MASTER!E10="NO",J62,ROUND(J62*10%,0))</f>
        <v>1950</v>
      </c>
      <c r="L62" s="21">
        <f>IF(MASTER!E10="NO",0,J62-K62)</f>
        <v>0</v>
      </c>
      <c r="M62" s="22">
        <f>J62-SUM(K62:L62)</f>
        <v>0</v>
      </c>
    </row>
    <row r="63" spans="1:13" ht="17.25" x14ac:dyDescent="0.25">
      <c r="A63" s="17">
        <v>44409</v>
      </c>
      <c r="B63" s="18">
        <f>B62</f>
        <v>65000</v>
      </c>
      <c r="C63" s="18">
        <f>ROUND(B63*31%,0)</f>
        <v>20150</v>
      </c>
      <c r="D63" s="19">
        <f>SUM(B63:C63)</f>
        <v>85150</v>
      </c>
      <c r="E63" s="18">
        <f>B63</f>
        <v>65000</v>
      </c>
      <c r="F63" s="18">
        <f>ROUND(E63*28%,0)</f>
        <v>18200</v>
      </c>
      <c r="G63" s="19">
        <f>SUM(E63:F63)</f>
        <v>83200</v>
      </c>
      <c r="H63" s="20">
        <f t="shared" si="18"/>
        <v>0</v>
      </c>
      <c r="I63" s="20">
        <f t="shared" si="18"/>
        <v>1950</v>
      </c>
      <c r="J63" s="19">
        <f t="shared" si="18"/>
        <v>1950</v>
      </c>
      <c r="K63" s="21">
        <f>IF(MASTER!E10="NO",J63,ROUND(J63*10%,0))</f>
        <v>1950</v>
      </c>
      <c r="L63" s="21">
        <f>IF(MASTER!E10="NO",0,J63-K63)</f>
        <v>0</v>
      </c>
      <c r="M63" s="22">
        <f>J63-SUM(K63:L63)</f>
        <v>0</v>
      </c>
    </row>
    <row r="64" spans="1:13" ht="17.25" x14ac:dyDescent="0.25">
      <c r="A64" s="17">
        <v>44440</v>
      </c>
      <c r="B64" s="18">
        <f>B63</f>
        <v>65000</v>
      </c>
      <c r="C64" s="18">
        <f>ROUND(B64*31%,0)</f>
        <v>20150</v>
      </c>
      <c r="D64" s="19">
        <f>SUM(B64:C64)</f>
        <v>85150</v>
      </c>
      <c r="E64" s="18">
        <f>B64</f>
        <v>65000</v>
      </c>
      <c r="F64" s="18">
        <f>ROUND(E64*28%,0)</f>
        <v>18200</v>
      </c>
      <c r="G64" s="19">
        <f>SUM(E64:F64)</f>
        <v>83200</v>
      </c>
      <c r="H64" s="20">
        <f t="shared" si="18"/>
        <v>0</v>
      </c>
      <c r="I64" s="20">
        <f t="shared" si="18"/>
        <v>1950</v>
      </c>
      <c r="J64" s="19">
        <f t="shared" si="18"/>
        <v>1950</v>
      </c>
      <c r="K64" s="21">
        <f>IF(MASTER!E10="NO",J64,ROUND(J64*10%,0))</f>
        <v>1950</v>
      </c>
      <c r="L64" s="21">
        <f>IF(MASTER!E10="NO",0,J64-K64)</f>
        <v>0</v>
      </c>
      <c r="M64" s="22">
        <f>J64-SUM(K64:L64)</f>
        <v>0</v>
      </c>
    </row>
    <row r="65" spans="1:13" ht="17.25" x14ac:dyDescent="0.25">
      <c r="A65" s="23" t="s">
        <v>14</v>
      </c>
      <c r="B65" s="24">
        <f t="shared" ref="B65:M65" si="19">SUM(B62:B64)</f>
        <v>195000</v>
      </c>
      <c r="C65" s="24">
        <f t="shared" si="19"/>
        <v>60450</v>
      </c>
      <c r="D65" s="25">
        <f t="shared" si="19"/>
        <v>255450</v>
      </c>
      <c r="E65" s="24">
        <f t="shared" si="19"/>
        <v>195000</v>
      </c>
      <c r="F65" s="24">
        <f t="shared" si="19"/>
        <v>54600</v>
      </c>
      <c r="G65" s="25">
        <f t="shared" si="19"/>
        <v>249600</v>
      </c>
      <c r="H65" s="24">
        <f t="shared" si="19"/>
        <v>0</v>
      </c>
      <c r="I65" s="24">
        <f t="shared" si="19"/>
        <v>5850</v>
      </c>
      <c r="J65" s="25">
        <f t="shared" si="19"/>
        <v>5850</v>
      </c>
      <c r="K65" s="26">
        <f t="shared" si="19"/>
        <v>5850</v>
      </c>
      <c r="L65" s="26">
        <f t="shared" si="19"/>
        <v>0</v>
      </c>
      <c r="M65" s="27">
        <f t="shared" si="19"/>
        <v>0</v>
      </c>
    </row>
    <row r="66" spans="1:13" x14ac:dyDescent="0.25"/>
    <row r="67" spans="1:13" x14ac:dyDescent="0.25"/>
    <row r="68" spans="1:13" x14ac:dyDescent="0.25"/>
    <row r="69" spans="1:13" x14ac:dyDescent="0.25"/>
    <row r="70" spans="1:13" ht="18.75" x14ac:dyDescent="0.25">
      <c r="A70" s="10" t="s">
        <v>9</v>
      </c>
      <c r="B70" s="46" t="str">
        <f>MASTER!B11</f>
        <v>EMPLOYEE 07</v>
      </c>
      <c r="C70" s="46"/>
      <c r="D70" s="46"/>
      <c r="E70" s="46"/>
      <c r="F70" s="46"/>
      <c r="G70" s="47" t="s">
        <v>10</v>
      </c>
      <c r="H70" s="47"/>
      <c r="I70" s="46" t="str">
        <f>MASTER!C11</f>
        <v>LECTURER</v>
      </c>
      <c r="J70" s="46"/>
      <c r="K70" s="11"/>
      <c r="L70" s="11"/>
      <c r="M70" s="11"/>
    </row>
    <row r="71" spans="1:13" ht="17.25" x14ac:dyDescent="0.3">
      <c r="A71" s="41" t="s">
        <v>11</v>
      </c>
      <c r="B71" s="42" t="s">
        <v>15</v>
      </c>
      <c r="C71" s="42"/>
      <c r="D71" s="42"/>
      <c r="E71" s="43" t="s">
        <v>16</v>
      </c>
      <c r="F71" s="43"/>
      <c r="G71" s="43"/>
      <c r="H71" s="43" t="s">
        <v>17</v>
      </c>
      <c r="I71" s="43"/>
      <c r="J71" s="43"/>
      <c r="K71" s="43" t="s">
        <v>18</v>
      </c>
      <c r="L71" s="44"/>
      <c r="M71" s="45" t="s">
        <v>19</v>
      </c>
    </row>
    <row r="72" spans="1:13" ht="17.25" x14ac:dyDescent="0.3">
      <c r="A72" s="41"/>
      <c r="B72" s="13" t="s">
        <v>12</v>
      </c>
      <c r="C72" s="13" t="s">
        <v>13</v>
      </c>
      <c r="D72" s="13" t="s">
        <v>14</v>
      </c>
      <c r="E72" s="14" t="s">
        <v>12</v>
      </c>
      <c r="F72" s="14" t="s">
        <v>13</v>
      </c>
      <c r="G72" s="14" t="s">
        <v>14</v>
      </c>
      <c r="H72" s="14" t="s">
        <v>12</v>
      </c>
      <c r="I72" s="14" t="s">
        <v>13</v>
      </c>
      <c r="J72" s="14" t="s">
        <v>14</v>
      </c>
      <c r="K72" s="15" t="str">
        <f>IF(MASTER!E11="NO","GPF","E.CPEN.F.")</f>
        <v>GPF</v>
      </c>
      <c r="L72" s="16" t="str">
        <f>IF(MASTER!E11="NO","Other","GPF 2004")</f>
        <v>Other</v>
      </c>
      <c r="M72" s="45"/>
    </row>
    <row r="73" spans="1:13" ht="17.25" x14ac:dyDescent="0.25">
      <c r="A73" s="17">
        <v>44378</v>
      </c>
      <c r="B73" s="18">
        <f>MASTER!D11</f>
        <v>67000</v>
      </c>
      <c r="C73" s="18">
        <f>ROUND(B73*31%,0)</f>
        <v>20770</v>
      </c>
      <c r="D73" s="19">
        <f>SUM(B73:C73)</f>
        <v>87770</v>
      </c>
      <c r="E73" s="18">
        <f>B73</f>
        <v>67000</v>
      </c>
      <c r="F73" s="18">
        <f>ROUND(E73*28%,0)</f>
        <v>18760</v>
      </c>
      <c r="G73" s="19">
        <f>SUM(E73:F73)</f>
        <v>85760</v>
      </c>
      <c r="H73" s="20">
        <f t="shared" ref="H73:J75" si="20">B73-E73</f>
        <v>0</v>
      </c>
      <c r="I73" s="20">
        <f t="shared" si="20"/>
        <v>2010</v>
      </c>
      <c r="J73" s="19">
        <f t="shared" si="20"/>
        <v>2010</v>
      </c>
      <c r="K73" s="21">
        <f>IF(MASTER!E11="NO",J73,ROUND(J73*10%,0))</f>
        <v>2010</v>
      </c>
      <c r="L73" s="21">
        <f>IF(MASTER!E11="NO",0,J73-K73)</f>
        <v>0</v>
      </c>
      <c r="M73" s="22">
        <f>J73-SUM(K73:L73)</f>
        <v>0</v>
      </c>
    </row>
    <row r="74" spans="1:13" ht="17.25" x14ac:dyDescent="0.25">
      <c r="A74" s="17">
        <v>44409</v>
      </c>
      <c r="B74" s="18">
        <f>B73</f>
        <v>67000</v>
      </c>
      <c r="C74" s="18">
        <f>ROUND(B74*31%,0)</f>
        <v>20770</v>
      </c>
      <c r="D74" s="19">
        <f>SUM(B74:C74)</f>
        <v>87770</v>
      </c>
      <c r="E74" s="18">
        <f>B74</f>
        <v>67000</v>
      </c>
      <c r="F74" s="18">
        <f>ROUND(E74*28%,0)</f>
        <v>18760</v>
      </c>
      <c r="G74" s="19">
        <f>SUM(E74:F74)</f>
        <v>85760</v>
      </c>
      <c r="H74" s="20">
        <f t="shared" si="20"/>
        <v>0</v>
      </c>
      <c r="I74" s="20">
        <f t="shared" si="20"/>
        <v>2010</v>
      </c>
      <c r="J74" s="19">
        <f t="shared" si="20"/>
        <v>2010</v>
      </c>
      <c r="K74" s="21">
        <f>IF(MASTER!E11="NO",J74,ROUND(J74*10%,0))</f>
        <v>2010</v>
      </c>
      <c r="L74" s="21">
        <f>IF(MASTER!E11="NO",0,J74-K74)</f>
        <v>0</v>
      </c>
      <c r="M74" s="22">
        <f>J74-SUM(K74:L74)</f>
        <v>0</v>
      </c>
    </row>
    <row r="75" spans="1:13" ht="17.25" x14ac:dyDescent="0.25">
      <c r="A75" s="17">
        <v>44440</v>
      </c>
      <c r="B75" s="18">
        <f>B74</f>
        <v>67000</v>
      </c>
      <c r="C75" s="18">
        <f>ROUND(B75*31%,0)</f>
        <v>20770</v>
      </c>
      <c r="D75" s="19">
        <f>SUM(B75:C75)</f>
        <v>87770</v>
      </c>
      <c r="E75" s="18">
        <f>B75</f>
        <v>67000</v>
      </c>
      <c r="F75" s="18">
        <f>ROUND(E75*28%,0)</f>
        <v>18760</v>
      </c>
      <c r="G75" s="19">
        <f>SUM(E75:F75)</f>
        <v>85760</v>
      </c>
      <c r="H75" s="20">
        <f t="shared" si="20"/>
        <v>0</v>
      </c>
      <c r="I75" s="20">
        <f t="shared" si="20"/>
        <v>2010</v>
      </c>
      <c r="J75" s="19">
        <f t="shared" si="20"/>
        <v>2010</v>
      </c>
      <c r="K75" s="21">
        <f>IF(MASTER!E11="NO",J75,ROUND(J75*10%,0))</f>
        <v>2010</v>
      </c>
      <c r="L75" s="21">
        <f>IF(MASTER!E11="NO",0,J75-K75)</f>
        <v>0</v>
      </c>
      <c r="M75" s="22">
        <f>J75-SUM(K75:L75)</f>
        <v>0</v>
      </c>
    </row>
    <row r="76" spans="1:13" ht="17.25" x14ac:dyDescent="0.25">
      <c r="A76" s="23" t="s">
        <v>14</v>
      </c>
      <c r="B76" s="24">
        <f t="shared" ref="B76:M76" si="21">SUM(B73:B75)</f>
        <v>201000</v>
      </c>
      <c r="C76" s="24">
        <f t="shared" si="21"/>
        <v>62310</v>
      </c>
      <c r="D76" s="25">
        <f t="shared" si="21"/>
        <v>263310</v>
      </c>
      <c r="E76" s="24">
        <f t="shared" si="21"/>
        <v>201000</v>
      </c>
      <c r="F76" s="24">
        <f t="shared" si="21"/>
        <v>56280</v>
      </c>
      <c r="G76" s="25">
        <f t="shared" si="21"/>
        <v>257280</v>
      </c>
      <c r="H76" s="24">
        <f t="shared" si="21"/>
        <v>0</v>
      </c>
      <c r="I76" s="24">
        <f t="shared" si="21"/>
        <v>6030</v>
      </c>
      <c r="J76" s="25">
        <f t="shared" si="21"/>
        <v>6030</v>
      </c>
      <c r="K76" s="26">
        <f t="shared" si="21"/>
        <v>6030</v>
      </c>
      <c r="L76" s="26">
        <f t="shared" si="21"/>
        <v>0</v>
      </c>
      <c r="M76" s="27">
        <f t="shared" si="21"/>
        <v>0</v>
      </c>
    </row>
    <row r="77" spans="1:13" x14ac:dyDescent="0.25"/>
    <row r="78" spans="1:13" x14ac:dyDescent="0.25"/>
    <row r="79" spans="1:13" x14ac:dyDescent="0.25"/>
    <row r="80" spans="1:13" x14ac:dyDescent="0.25"/>
    <row r="81" spans="1:13" ht="18.75" x14ac:dyDescent="0.25">
      <c r="A81" s="10" t="s">
        <v>9</v>
      </c>
      <c r="B81" s="46" t="str">
        <f>MASTER!B12</f>
        <v>EMPLOYEE 08</v>
      </c>
      <c r="C81" s="46"/>
      <c r="D81" s="46"/>
      <c r="E81" s="46"/>
      <c r="F81" s="46"/>
      <c r="G81" s="47" t="s">
        <v>10</v>
      </c>
      <c r="H81" s="47"/>
      <c r="I81" s="46" t="str">
        <f>MASTER!C12</f>
        <v>LECTURER</v>
      </c>
      <c r="J81" s="46"/>
      <c r="K81" s="11"/>
      <c r="L81" s="11"/>
      <c r="M81" s="11"/>
    </row>
    <row r="82" spans="1:13" ht="17.25" x14ac:dyDescent="0.3">
      <c r="A82" s="41" t="s">
        <v>11</v>
      </c>
      <c r="B82" s="42" t="s">
        <v>15</v>
      </c>
      <c r="C82" s="42"/>
      <c r="D82" s="42"/>
      <c r="E82" s="43" t="s">
        <v>16</v>
      </c>
      <c r="F82" s="43"/>
      <c r="G82" s="43"/>
      <c r="H82" s="43" t="s">
        <v>17</v>
      </c>
      <c r="I82" s="43"/>
      <c r="J82" s="43"/>
      <c r="K82" s="43" t="s">
        <v>18</v>
      </c>
      <c r="L82" s="44"/>
      <c r="M82" s="45" t="s">
        <v>19</v>
      </c>
    </row>
    <row r="83" spans="1:13" ht="17.25" x14ac:dyDescent="0.3">
      <c r="A83" s="41"/>
      <c r="B83" s="13" t="s">
        <v>12</v>
      </c>
      <c r="C83" s="13" t="s">
        <v>13</v>
      </c>
      <c r="D83" s="13" t="s">
        <v>14</v>
      </c>
      <c r="E83" s="14" t="s">
        <v>12</v>
      </c>
      <c r="F83" s="14" t="s">
        <v>13</v>
      </c>
      <c r="G83" s="14" t="s">
        <v>14</v>
      </c>
      <c r="H83" s="14" t="s">
        <v>12</v>
      </c>
      <c r="I83" s="14" t="s">
        <v>13</v>
      </c>
      <c r="J83" s="14" t="s">
        <v>14</v>
      </c>
      <c r="K83" s="15" t="str">
        <f>IF(MASTER!E12="NO","GPF","E.CPEN.F.")</f>
        <v>GPF</v>
      </c>
      <c r="L83" s="16" t="str">
        <f>IF(MASTER!E12="NO","Other","GPF 2004")</f>
        <v>Other</v>
      </c>
      <c r="M83" s="45"/>
    </row>
    <row r="84" spans="1:13" ht="17.25" x14ac:dyDescent="0.25">
      <c r="A84" s="17">
        <v>44378</v>
      </c>
      <c r="B84" s="18">
        <f>MASTER!D12</f>
        <v>75600</v>
      </c>
      <c r="C84" s="18">
        <f>ROUND(B84*31%,0)</f>
        <v>23436</v>
      </c>
      <c r="D84" s="19">
        <f>SUM(B84:C84)</f>
        <v>99036</v>
      </c>
      <c r="E84" s="18">
        <f>B84</f>
        <v>75600</v>
      </c>
      <c r="F84" s="18">
        <f>ROUND(E84*28%,0)</f>
        <v>21168</v>
      </c>
      <c r="G84" s="19">
        <f>SUM(E84:F84)</f>
        <v>96768</v>
      </c>
      <c r="H84" s="20">
        <f t="shared" ref="H84:J86" si="22">B84-E84</f>
        <v>0</v>
      </c>
      <c r="I84" s="20">
        <f t="shared" si="22"/>
        <v>2268</v>
      </c>
      <c r="J84" s="19">
        <f t="shared" si="22"/>
        <v>2268</v>
      </c>
      <c r="K84" s="21">
        <f>IF(MASTER!E12="NO",J84,ROUND(J84*10%,0))</f>
        <v>2268</v>
      </c>
      <c r="L84" s="21">
        <f>IF(MASTER!E12="NO",0,J84-K84)</f>
        <v>0</v>
      </c>
      <c r="M84" s="22">
        <f>J84-SUM(K84:L84)</f>
        <v>0</v>
      </c>
    </row>
    <row r="85" spans="1:13" ht="17.25" x14ac:dyDescent="0.25">
      <c r="A85" s="17">
        <v>44409</v>
      </c>
      <c r="B85" s="18">
        <f>B84</f>
        <v>75600</v>
      </c>
      <c r="C85" s="18">
        <f>ROUND(B85*31%,0)</f>
        <v>23436</v>
      </c>
      <c r="D85" s="19">
        <f>SUM(B85:C85)</f>
        <v>99036</v>
      </c>
      <c r="E85" s="18">
        <f>B85</f>
        <v>75600</v>
      </c>
      <c r="F85" s="18">
        <f>ROUND(E85*28%,0)</f>
        <v>21168</v>
      </c>
      <c r="G85" s="19">
        <f>SUM(E85:F85)</f>
        <v>96768</v>
      </c>
      <c r="H85" s="20">
        <f t="shared" si="22"/>
        <v>0</v>
      </c>
      <c r="I85" s="20">
        <f t="shared" si="22"/>
        <v>2268</v>
      </c>
      <c r="J85" s="19">
        <f t="shared" si="22"/>
        <v>2268</v>
      </c>
      <c r="K85" s="21">
        <f>IF(MASTER!E12="NO",J85,ROUND(J85*10%,0))</f>
        <v>2268</v>
      </c>
      <c r="L85" s="21">
        <f>IF(MASTER!E12="NO",0,J85-K85)</f>
        <v>0</v>
      </c>
      <c r="M85" s="22">
        <f>J85-SUM(K85:L85)</f>
        <v>0</v>
      </c>
    </row>
    <row r="86" spans="1:13" ht="17.25" x14ac:dyDescent="0.25">
      <c r="A86" s="17">
        <v>44440</v>
      </c>
      <c r="B86" s="18">
        <f>B85</f>
        <v>75600</v>
      </c>
      <c r="C86" s="18">
        <f>ROUND(B86*31%,0)</f>
        <v>23436</v>
      </c>
      <c r="D86" s="19">
        <f>SUM(B86:C86)</f>
        <v>99036</v>
      </c>
      <c r="E86" s="18">
        <f>B86</f>
        <v>75600</v>
      </c>
      <c r="F86" s="18">
        <f>ROUND(E86*28%,0)</f>
        <v>21168</v>
      </c>
      <c r="G86" s="19">
        <f>SUM(E86:F86)</f>
        <v>96768</v>
      </c>
      <c r="H86" s="20">
        <f t="shared" si="22"/>
        <v>0</v>
      </c>
      <c r="I86" s="20">
        <f t="shared" si="22"/>
        <v>2268</v>
      </c>
      <c r="J86" s="19">
        <f t="shared" si="22"/>
        <v>2268</v>
      </c>
      <c r="K86" s="21">
        <f>IF(MASTER!E12="NO",J86,ROUND(J86*10%,0))</f>
        <v>2268</v>
      </c>
      <c r="L86" s="21">
        <f>IF(MASTER!E12="NO",0,J86-K86)</f>
        <v>0</v>
      </c>
      <c r="M86" s="22">
        <f>J86-SUM(K86:L86)</f>
        <v>0</v>
      </c>
    </row>
    <row r="87" spans="1:13" ht="17.25" x14ac:dyDescent="0.25">
      <c r="A87" s="23" t="s">
        <v>14</v>
      </c>
      <c r="B87" s="24">
        <f t="shared" ref="B87:M87" si="23">SUM(B84:B86)</f>
        <v>226800</v>
      </c>
      <c r="C87" s="24">
        <f t="shared" si="23"/>
        <v>70308</v>
      </c>
      <c r="D87" s="25">
        <f t="shared" si="23"/>
        <v>297108</v>
      </c>
      <c r="E87" s="24">
        <f t="shared" si="23"/>
        <v>226800</v>
      </c>
      <c r="F87" s="24">
        <f t="shared" si="23"/>
        <v>63504</v>
      </c>
      <c r="G87" s="25">
        <f t="shared" si="23"/>
        <v>290304</v>
      </c>
      <c r="H87" s="24">
        <f t="shared" si="23"/>
        <v>0</v>
      </c>
      <c r="I87" s="24">
        <f t="shared" si="23"/>
        <v>6804</v>
      </c>
      <c r="J87" s="25">
        <f t="shared" si="23"/>
        <v>6804</v>
      </c>
      <c r="K87" s="26">
        <f t="shared" si="23"/>
        <v>6804</v>
      </c>
      <c r="L87" s="26">
        <f t="shared" si="23"/>
        <v>0</v>
      </c>
      <c r="M87" s="27">
        <f t="shared" si="23"/>
        <v>0</v>
      </c>
    </row>
    <row r="88" spans="1:13" x14ac:dyDescent="0.25"/>
    <row r="89" spans="1:13" x14ac:dyDescent="0.25"/>
    <row r="90" spans="1:13" x14ac:dyDescent="0.25"/>
    <row r="91" spans="1:13" x14ac:dyDescent="0.25"/>
    <row r="92" spans="1:13" ht="18.75" x14ac:dyDescent="0.25">
      <c r="A92" s="10" t="s">
        <v>9</v>
      </c>
      <c r="B92" s="46" t="str">
        <f>MASTER!B13</f>
        <v>EMPLOYEE 09</v>
      </c>
      <c r="C92" s="46"/>
      <c r="D92" s="46"/>
      <c r="E92" s="46"/>
      <c r="F92" s="46"/>
      <c r="G92" s="47" t="s">
        <v>10</v>
      </c>
      <c r="H92" s="47"/>
      <c r="I92" s="46" t="str">
        <f>MASTER!C13</f>
        <v>LECTURER</v>
      </c>
      <c r="J92" s="46"/>
      <c r="K92" s="11"/>
      <c r="L92" s="11"/>
      <c r="M92" s="11"/>
    </row>
    <row r="93" spans="1:13" ht="17.25" x14ac:dyDescent="0.3">
      <c r="A93" s="41" t="s">
        <v>11</v>
      </c>
      <c r="B93" s="42" t="s">
        <v>15</v>
      </c>
      <c r="C93" s="42"/>
      <c r="D93" s="42"/>
      <c r="E93" s="43" t="s">
        <v>16</v>
      </c>
      <c r="F93" s="43"/>
      <c r="G93" s="43"/>
      <c r="H93" s="43" t="s">
        <v>17</v>
      </c>
      <c r="I93" s="43"/>
      <c r="J93" s="43"/>
      <c r="K93" s="43" t="s">
        <v>18</v>
      </c>
      <c r="L93" s="44"/>
      <c r="M93" s="45" t="s">
        <v>19</v>
      </c>
    </row>
    <row r="94" spans="1:13" ht="17.25" x14ac:dyDescent="0.3">
      <c r="A94" s="41"/>
      <c r="B94" s="13" t="s">
        <v>12</v>
      </c>
      <c r="C94" s="13" t="s">
        <v>13</v>
      </c>
      <c r="D94" s="13" t="s">
        <v>14</v>
      </c>
      <c r="E94" s="14" t="s">
        <v>12</v>
      </c>
      <c r="F94" s="14" t="s">
        <v>13</v>
      </c>
      <c r="G94" s="14" t="s">
        <v>14</v>
      </c>
      <c r="H94" s="14" t="s">
        <v>12</v>
      </c>
      <c r="I94" s="14" t="s">
        <v>13</v>
      </c>
      <c r="J94" s="14" t="s">
        <v>14</v>
      </c>
      <c r="K94" s="15" t="str">
        <f>IF(MASTER!E13="NO","GPF","E.CPEN.F.")</f>
        <v>GPF</v>
      </c>
      <c r="L94" s="16" t="str">
        <f>IF(MASTER!E13="NO","Other","GPF 2004")</f>
        <v>Other</v>
      </c>
      <c r="M94" s="45"/>
    </row>
    <row r="95" spans="1:13" ht="17.25" x14ac:dyDescent="0.25">
      <c r="A95" s="17">
        <v>44378</v>
      </c>
      <c r="B95" s="18">
        <f>MASTER!D13</f>
        <v>77900</v>
      </c>
      <c r="C95" s="18">
        <f>ROUND(B95*31%,0)</f>
        <v>24149</v>
      </c>
      <c r="D95" s="19">
        <f>SUM(B95:C95)</f>
        <v>102049</v>
      </c>
      <c r="E95" s="18">
        <f>B95</f>
        <v>77900</v>
      </c>
      <c r="F95" s="18">
        <f>ROUND(E95*28%,0)</f>
        <v>21812</v>
      </c>
      <c r="G95" s="19">
        <f>SUM(E95:F95)</f>
        <v>99712</v>
      </c>
      <c r="H95" s="20">
        <f t="shared" ref="H95:J97" si="24">B95-E95</f>
        <v>0</v>
      </c>
      <c r="I95" s="20">
        <f t="shared" si="24"/>
        <v>2337</v>
      </c>
      <c r="J95" s="19">
        <f t="shared" si="24"/>
        <v>2337</v>
      </c>
      <c r="K95" s="21">
        <f>IF(MASTER!E13="NO",J95,ROUND(J95*10%,0))</f>
        <v>2337</v>
      </c>
      <c r="L95" s="21">
        <f>IF(MASTER!E13="NO",0,J95-K95)</f>
        <v>0</v>
      </c>
      <c r="M95" s="22">
        <f>J95-SUM(K95:L95)</f>
        <v>0</v>
      </c>
    </row>
    <row r="96" spans="1:13" ht="17.25" x14ac:dyDescent="0.25">
      <c r="A96" s="17">
        <v>44409</v>
      </c>
      <c r="B96" s="18">
        <f>B95</f>
        <v>77900</v>
      </c>
      <c r="C96" s="18">
        <f>ROUND(B96*31%,0)</f>
        <v>24149</v>
      </c>
      <c r="D96" s="19">
        <f>SUM(B96:C96)</f>
        <v>102049</v>
      </c>
      <c r="E96" s="18">
        <f>B96</f>
        <v>77900</v>
      </c>
      <c r="F96" s="18">
        <f>ROUND(E96*28%,0)</f>
        <v>21812</v>
      </c>
      <c r="G96" s="19">
        <f>SUM(E96:F96)</f>
        <v>99712</v>
      </c>
      <c r="H96" s="20">
        <f t="shared" si="24"/>
        <v>0</v>
      </c>
      <c r="I96" s="20">
        <f t="shared" si="24"/>
        <v>2337</v>
      </c>
      <c r="J96" s="19">
        <f t="shared" si="24"/>
        <v>2337</v>
      </c>
      <c r="K96" s="21">
        <f>IF(MASTER!E13="NO",J96,ROUND(J96*10%,0))</f>
        <v>2337</v>
      </c>
      <c r="L96" s="21">
        <f>IF(MASTER!E13="NO",0,J96-K96)</f>
        <v>0</v>
      </c>
      <c r="M96" s="22">
        <f>J96-SUM(K96:L96)</f>
        <v>0</v>
      </c>
    </row>
    <row r="97" spans="1:13" ht="17.25" x14ac:dyDescent="0.25">
      <c r="A97" s="17">
        <v>44440</v>
      </c>
      <c r="B97" s="18">
        <f>B96</f>
        <v>77900</v>
      </c>
      <c r="C97" s="18">
        <f>ROUND(B97*31%,0)</f>
        <v>24149</v>
      </c>
      <c r="D97" s="19">
        <f>SUM(B97:C97)</f>
        <v>102049</v>
      </c>
      <c r="E97" s="18">
        <f>B97</f>
        <v>77900</v>
      </c>
      <c r="F97" s="18">
        <f>ROUND(E97*28%,0)</f>
        <v>21812</v>
      </c>
      <c r="G97" s="19">
        <f>SUM(E97:F97)</f>
        <v>99712</v>
      </c>
      <c r="H97" s="20">
        <f t="shared" si="24"/>
        <v>0</v>
      </c>
      <c r="I97" s="20">
        <f t="shared" si="24"/>
        <v>2337</v>
      </c>
      <c r="J97" s="19">
        <f t="shared" si="24"/>
        <v>2337</v>
      </c>
      <c r="K97" s="21">
        <f>IF(MASTER!E13="NO",J97,ROUND(J97*10%,0))</f>
        <v>2337</v>
      </c>
      <c r="L97" s="21">
        <f>IF(MASTER!E13="NO",0,J97-K97)</f>
        <v>0</v>
      </c>
      <c r="M97" s="22">
        <f>J97-SUM(K97:L97)</f>
        <v>0</v>
      </c>
    </row>
    <row r="98" spans="1:13" ht="17.25" x14ac:dyDescent="0.25">
      <c r="A98" s="23" t="s">
        <v>14</v>
      </c>
      <c r="B98" s="24">
        <f t="shared" ref="B98:M98" si="25">SUM(B95:B97)</f>
        <v>233700</v>
      </c>
      <c r="C98" s="24">
        <f t="shared" si="25"/>
        <v>72447</v>
      </c>
      <c r="D98" s="25">
        <f t="shared" si="25"/>
        <v>306147</v>
      </c>
      <c r="E98" s="24">
        <f t="shared" si="25"/>
        <v>233700</v>
      </c>
      <c r="F98" s="24">
        <f t="shared" si="25"/>
        <v>65436</v>
      </c>
      <c r="G98" s="25">
        <f t="shared" si="25"/>
        <v>299136</v>
      </c>
      <c r="H98" s="24">
        <f t="shared" si="25"/>
        <v>0</v>
      </c>
      <c r="I98" s="24">
        <f t="shared" si="25"/>
        <v>7011</v>
      </c>
      <c r="J98" s="25">
        <f t="shared" si="25"/>
        <v>7011</v>
      </c>
      <c r="K98" s="26">
        <f t="shared" si="25"/>
        <v>7011</v>
      </c>
      <c r="L98" s="26">
        <f t="shared" si="25"/>
        <v>0</v>
      </c>
      <c r="M98" s="27">
        <f t="shared" si="25"/>
        <v>0</v>
      </c>
    </row>
    <row r="99" spans="1:13" x14ac:dyDescent="0.25"/>
    <row r="100" spans="1:13" x14ac:dyDescent="0.25"/>
    <row r="101" spans="1:13" x14ac:dyDescent="0.25"/>
    <row r="102" spans="1:13" x14ac:dyDescent="0.25"/>
    <row r="103" spans="1:13" ht="18.75" x14ac:dyDescent="0.25">
      <c r="A103" s="10" t="s">
        <v>9</v>
      </c>
      <c r="B103" s="46" t="str">
        <f>MASTER!B14</f>
        <v>EMPLOYEE 10</v>
      </c>
      <c r="C103" s="46"/>
      <c r="D103" s="46"/>
      <c r="E103" s="46"/>
      <c r="F103" s="46"/>
      <c r="G103" s="47" t="s">
        <v>10</v>
      </c>
      <c r="H103" s="47"/>
      <c r="I103" s="46" t="str">
        <f>MASTER!C14</f>
        <v>LECTURER</v>
      </c>
      <c r="J103" s="46"/>
      <c r="K103" s="11"/>
      <c r="L103" s="11"/>
      <c r="M103" s="11"/>
    </row>
    <row r="104" spans="1:13" ht="17.25" x14ac:dyDescent="0.3">
      <c r="A104" s="41" t="s">
        <v>11</v>
      </c>
      <c r="B104" s="42" t="s">
        <v>15</v>
      </c>
      <c r="C104" s="42"/>
      <c r="D104" s="42"/>
      <c r="E104" s="43" t="s">
        <v>16</v>
      </c>
      <c r="F104" s="43"/>
      <c r="G104" s="43"/>
      <c r="H104" s="43" t="s">
        <v>17</v>
      </c>
      <c r="I104" s="43"/>
      <c r="J104" s="43"/>
      <c r="K104" s="43" t="s">
        <v>18</v>
      </c>
      <c r="L104" s="44"/>
      <c r="M104" s="45" t="s">
        <v>19</v>
      </c>
    </row>
    <row r="105" spans="1:13" ht="17.25" x14ac:dyDescent="0.3">
      <c r="A105" s="41"/>
      <c r="B105" s="13" t="s">
        <v>12</v>
      </c>
      <c r="C105" s="13" t="s">
        <v>13</v>
      </c>
      <c r="D105" s="13" t="s">
        <v>14</v>
      </c>
      <c r="E105" s="14" t="s">
        <v>12</v>
      </c>
      <c r="F105" s="14" t="s">
        <v>13</v>
      </c>
      <c r="G105" s="14" t="s">
        <v>14</v>
      </c>
      <c r="H105" s="14" t="s">
        <v>12</v>
      </c>
      <c r="I105" s="14" t="s">
        <v>13</v>
      </c>
      <c r="J105" s="14" t="s">
        <v>14</v>
      </c>
      <c r="K105" s="15" t="str">
        <f>IF(MASTER!E14="NO","GPF","E.CPEN.F.")</f>
        <v>E.CPEN.F.</v>
      </c>
      <c r="L105" s="16" t="str">
        <f>IF(MASTER!E14="NO","Other","GPF 2004")</f>
        <v>GPF 2004</v>
      </c>
      <c r="M105" s="45"/>
    </row>
    <row r="106" spans="1:13" ht="17.25" x14ac:dyDescent="0.25">
      <c r="A106" s="17">
        <v>44378</v>
      </c>
      <c r="B106" s="18">
        <f>MASTER!D14</f>
        <v>49900</v>
      </c>
      <c r="C106" s="18">
        <f>ROUND(B106*31%,0)</f>
        <v>15469</v>
      </c>
      <c r="D106" s="19">
        <f>SUM(B106:C106)</f>
        <v>65369</v>
      </c>
      <c r="E106" s="18">
        <f>B106</f>
        <v>49900</v>
      </c>
      <c r="F106" s="18">
        <f>ROUND(E106*28%,0)</f>
        <v>13972</v>
      </c>
      <c r="G106" s="19">
        <f>SUM(E106:F106)</f>
        <v>63872</v>
      </c>
      <c r="H106" s="20">
        <f t="shared" ref="H106:J108" si="26">B106-E106</f>
        <v>0</v>
      </c>
      <c r="I106" s="20">
        <f t="shared" si="26"/>
        <v>1497</v>
      </c>
      <c r="J106" s="19">
        <f t="shared" si="26"/>
        <v>1497</v>
      </c>
      <c r="K106" s="21">
        <f>IF(MASTER!E14="NO",J106,ROUND(J106*10%,0))</f>
        <v>150</v>
      </c>
      <c r="L106" s="21">
        <f>IF(MASTER!E14="NO",0,J106-K106)</f>
        <v>1347</v>
      </c>
      <c r="M106" s="22">
        <f>J106-SUM(K106:L106)</f>
        <v>0</v>
      </c>
    </row>
    <row r="107" spans="1:13" ht="17.25" x14ac:dyDescent="0.25">
      <c r="A107" s="17">
        <v>44409</v>
      </c>
      <c r="B107" s="18">
        <f>B106</f>
        <v>49900</v>
      </c>
      <c r="C107" s="18">
        <f>ROUND(B107*31%,0)</f>
        <v>15469</v>
      </c>
      <c r="D107" s="19">
        <f>SUM(B107:C107)</f>
        <v>65369</v>
      </c>
      <c r="E107" s="18">
        <f>B107</f>
        <v>49900</v>
      </c>
      <c r="F107" s="18">
        <f>ROUND(E107*28%,0)</f>
        <v>13972</v>
      </c>
      <c r="G107" s="19">
        <f>SUM(E107:F107)</f>
        <v>63872</v>
      </c>
      <c r="H107" s="20">
        <f t="shared" si="26"/>
        <v>0</v>
      </c>
      <c r="I107" s="20">
        <f t="shared" si="26"/>
        <v>1497</v>
      </c>
      <c r="J107" s="19">
        <f t="shared" si="26"/>
        <v>1497</v>
      </c>
      <c r="K107" s="21">
        <f>IF(MASTER!E14="NO",J107,ROUND(J107*10%,0))</f>
        <v>150</v>
      </c>
      <c r="L107" s="21">
        <f>IF(MASTER!E14="NO",0,J107-K107)</f>
        <v>1347</v>
      </c>
      <c r="M107" s="22">
        <f>J107-SUM(K107:L107)</f>
        <v>0</v>
      </c>
    </row>
    <row r="108" spans="1:13" ht="17.25" x14ac:dyDescent="0.25">
      <c r="A108" s="17">
        <v>44440</v>
      </c>
      <c r="B108" s="18">
        <f>B107</f>
        <v>49900</v>
      </c>
      <c r="C108" s="18">
        <f>ROUND(B108*31%,0)</f>
        <v>15469</v>
      </c>
      <c r="D108" s="19">
        <f>SUM(B108:C108)</f>
        <v>65369</v>
      </c>
      <c r="E108" s="18">
        <f>B108</f>
        <v>49900</v>
      </c>
      <c r="F108" s="18">
        <f>ROUND(E108*28%,0)</f>
        <v>13972</v>
      </c>
      <c r="G108" s="19">
        <f>SUM(E108:F108)</f>
        <v>63872</v>
      </c>
      <c r="H108" s="20">
        <f t="shared" si="26"/>
        <v>0</v>
      </c>
      <c r="I108" s="20">
        <f t="shared" si="26"/>
        <v>1497</v>
      </c>
      <c r="J108" s="19">
        <f t="shared" si="26"/>
        <v>1497</v>
      </c>
      <c r="K108" s="21">
        <f>IF(MASTER!E14="NO",J108,ROUND(J108*10%,0))</f>
        <v>150</v>
      </c>
      <c r="L108" s="21">
        <f>IF(MASTER!E14="NO",0,J108-K108)</f>
        <v>1347</v>
      </c>
      <c r="M108" s="22">
        <f>J108-SUM(K108:L108)</f>
        <v>0</v>
      </c>
    </row>
    <row r="109" spans="1:13" ht="17.25" x14ac:dyDescent="0.25">
      <c r="A109" s="23" t="s">
        <v>14</v>
      </c>
      <c r="B109" s="24">
        <f t="shared" ref="B109:M109" si="27">SUM(B106:B108)</f>
        <v>149700</v>
      </c>
      <c r="C109" s="24">
        <f t="shared" si="27"/>
        <v>46407</v>
      </c>
      <c r="D109" s="25">
        <f t="shared" si="27"/>
        <v>196107</v>
      </c>
      <c r="E109" s="24">
        <f t="shared" si="27"/>
        <v>149700</v>
      </c>
      <c r="F109" s="24">
        <f t="shared" si="27"/>
        <v>41916</v>
      </c>
      <c r="G109" s="25">
        <f t="shared" si="27"/>
        <v>191616</v>
      </c>
      <c r="H109" s="24">
        <f t="shared" si="27"/>
        <v>0</v>
      </c>
      <c r="I109" s="24">
        <f t="shared" si="27"/>
        <v>4491</v>
      </c>
      <c r="J109" s="25">
        <f t="shared" si="27"/>
        <v>4491</v>
      </c>
      <c r="K109" s="26">
        <f t="shared" si="27"/>
        <v>450</v>
      </c>
      <c r="L109" s="26">
        <f t="shared" si="27"/>
        <v>4041</v>
      </c>
      <c r="M109" s="27">
        <f t="shared" si="27"/>
        <v>0</v>
      </c>
    </row>
    <row r="110" spans="1:13" x14ac:dyDescent="0.25"/>
    <row r="111" spans="1:13" x14ac:dyDescent="0.25"/>
    <row r="112" spans="1:13" x14ac:dyDescent="0.25"/>
    <row r="113" spans="1:13" x14ac:dyDescent="0.25"/>
    <row r="114" spans="1:13" ht="18.75" x14ac:dyDescent="0.25">
      <c r="A114" s="10" t="s">
        <v>9</v>
      </c>
      <c r="B114" s="46" t="str">
        <f>MASTER!B15</f>
        <v>EMPLOYEE 11</v>
      </c>
      <c r="C114" s="46"/>
      <c r="D114" s="46"/>
      <c r="E114" s="46"/>
      <c r="F114" s="46"/>
      <c r="G114" s="47" t="s">
        <v>10</v>
      </c>
      <c r="H114" s="47"/>
      <c r="I114" s="46" t="str">
        <f>MASTER!C15</f>
        <v>LECTURER</v>
      </c>
      <c r="J114" s="46"/>
      <c r="K114" s="11"/>
      <c r="L114" s="11"/>
      <c r="M114" s="11"/>
    </row>
    <row r="115" spans="1:13" ht="17.25" x14ac:dyDescent="0.3">
      <c r="A115" s="41" t="s">
        <v>11</v>
      </c>
      <c r="B115" s="42" t="s">
        <v>15</v>
      </c>
      <c r="C115" s="42"/>
      <c r="D115" s="42"/>
      <c r="E115" s="43" t="s">
        <v>16</v>
      </c>
      <c r="F115" s="43"/>
      <c r="G115" s="43"/>
      <c r="H115" s="43" t="s">
        <v>17</v>
      </c>
      <c r="I115" s="43"/>
      <c r="J115" s="43"/>
      <c r="K115" s="43" t="s">
        <v>18</v>
      </c>
      <c r="L115" s="44"/>
      <c r="M115" s="45" t="s">
        <v>19</v>
      </c>
    </row>
    <row r="116" spans="1:13" ht="17.25" x14ac:dyDescent="0.3">
      <c r="A116" s="41"/>
      <c r="B116" s="13" t="s">
        <v>12</v>
      </c>
      <c r="C116" s="13" t="s">
        <v>13</v>
      </c>
      <c r="D116" s="13" t="s">
        <v>14</v>
      </c>
      <c r="E116" s="14" t="s">
        <v>12</v>
      </c>
      <c r="F116" s="14" t="s">
        <v>13</v>
      </c>
      <c r="G116" s="14" t="s">
        <v>14</v>
      </c>
      <c r="H116" s="14" t="s">
        <v>12</v>
      </c>
      <c r="I116" s="14" t="s">
        <v>13</v>
      </c>
      <c r="J116" s="14" t="s">
        <v>14</v>
      </c>
      <c r="K116" s="15" t="str">
        <f>IF(MASTER!E15="NO","GPF","E.CPEN.F.")</f>
        <v>E.CPEN.F.</v>
      </c>
      <c r="L116" s="16" t="str">
        <f>IF(MASTER!E15="NO","Other","GPF 2004")</f>
        <v>GPF 2004</v>
      </c>
      <c r="M116" s="45"/>
    </row>
    <row r="117" spans="1:13" ht="17.25" x14ac:dyDescent="0.25">
      <c r="A117" s="17">
        <v>44378</v>
      </c>
      <c r="B117" s="18">
        <f>MASTER!D15</f>
        <v>49900</v>
      </c>
      <c r="C117" s="18">
        <f>ROUND(B117*31%,0)</f>
        <v>15469</v>
      </c>
      <c r="D117" s="19">
        <f>SUM(B117:C117)</f>
        <v>65369</v>
      </c>
      <c r="E117" s="18">
        <f>B117</f>
        <v>49900</v>
      </c>
      <c r="F117" s="18">
        <f>ROUND(E117*28%,0)</f>
        <v>13972</v>
      </c>
      <c r="G117" s="19">
        <f>SUM(E117:F117)</f>
        <v>63872</v>
      </c>
      <c r="H117" s="20">
        <f t="shared" ref="H117:J119" si="28">B117-E117</f>
        <v>0</v>
      </c>
      <c r="I117" s="20">
        <f t="shared" si="28"/>
        <v>1497</v>
      </c>
      <c r="J117" s="19">
        <f t="shared" si="28"/>
        <v>1497</v>
      </c>
      <c r="K117" s="21">
        <f>IF(MASTER!E15="NO",J117,ROUND(J117*10%,0))</f>
        <v>150</v>
      </c>
      <c r="L117" s="21">
        <f>IF(MASTER!E15="NO",0,J117-K117)</f>
        <v>1347</v>
      </c>
      <c r="M117" s="22">
        <f>J117-SUM(K117:L117)</f>
        <v>0</v>
      </c>
    </row>
    <row r="118" spans="1:13" ht="17.25" x14ac:dyDescent="0.25">
      <c r="A118" s="17">
        <v>44409</v>
      </c>
      <c r="B118" s="18">
        <f>B117</f>
        <v>49900</v>
      </c>
      <c r="C118" s="18">
        <f>ROUND(B118*31%,0)</f>
        <v>15469</v>
      </c>
      <c r="D118" s="19">
        <f>SUM(B118:C118)</f>
        <v>65369</v>
      </c>
      <c r="E118" s="18">
        <f>B118</f>
        <v>49900</v>
      </c>
      <c r="F118" s="18">
        <f>ROUND(E118*28%,0)</f>
        <v>13972</v>
      </c>
      <c r="G118" s="19">
        <f>SUM(E118:F118)</f>
        <v>63872</v>
      </c>
      <c r="H118" s="20">
        <f t="shared" si="28"/>
        <v>0</v>
      </c>
      <c r="I118" s="20">
        <f t="shared" si="28"/>
        <v>1497</v>
      </c>
      <c r="J118" s="19">
        <f t="shared" si="28"/>
        <v>1497</v>
      </c>
      <c r="K118" s="21">
        <f>IF(MASTER!E15="NO",J118,ROUND(J118*10%,0))</f>
        <v>150</v>
      </c>
      <c r="L118" s="21">
        <f>IF(MASTER!E15="NO",0,J118-K118)</f>
        <v>1347</v>
      </c>
      <c r="M118" s="22">
        <f>J118-SUM(K118:L118)</f>
        <v>0</v>
      </c>
    </row>
    <row r="119" spans="1:13" ht="17.25" x14ac:dyDescent="0.25">
      <c r="A119" s="17">
        <v>44440</v>
      </c>
      <c r="B119" s="18">
        <f>B118</f>
        <v>49900</v>
      </c>
      <c r="C119" s="18">
        <f>ROUND(B119*31%,0)</f>
        <v>15469</v>
      </c>
      <c r="D119" s="19">
        <f>SUM(B119:C119)</f>
        <v>65369</v>
      </c>
      <c r="E119" s="18">
        <f>B119</f>
        <v>49900</v>
      </c>
      <c r="F119" s="18">
        <f>ROUND(E119*28%,0)</f>
        <v>13972</v>
      </c>
      <c r="G119" s="19">
        <f>SUM(E119:F119)</f>
        <v>63872</v>
      </c>
      <c r="H119" s="20">
        <f t="shared" si="28"/>
        <v>0</v>
      </c>
      <c r="I119" s="20">
        <f t="shared" si="28"/>
        <v>1497</v>
      </c>
      <c r="J119" s="19">
        <f t="shared" si="28"/>
        <v>1497</v>
      </c>
      <c r="K119" s="21">
        <f>IF(MASTER!E15="NO",J119,ROUND(J119*10%,0))</f>
        <v>150</v>
      </c>
      <c r="L119" s="21">
        <f>IF(MASTER!E15="NO",0,J119-K119)</f>
        <v>1347</v>
      </c>
      <c r="M119" s="22">
        <f>J119-SUM(K119:L119)</f>
        <v>0</v>
      </c>
    </row>
    <row r="120" spans="1:13" ht="17.25" x14ac:dyDescent="0.25">
      <c r="A120" s="23" t="s">
        <v>14</v>
      </c>
      <c r="B120" s="24">
        <f t="shared" ref="B120:M120" si="29">SUM(B117:B119)</f>
        <v>149700</v>
      </c>
      <c r="C120" s="24">
        <f t="shared" si="29"/>
        <v>46407</v>
      </c>
      <c r="D120" s="25">
        <f t="shared" si="29"/>
        <v>196107</v>
      </c>
      <c r="E120" s="24">
        <f t="shared" si="29"/>
        <v>149700</v>
      </c>
      <c r="F120" s="24">
        <f t="shared" si="29"/>
        <v>41916</v>
      </c>
      <c r="G120" s="25">
        <f t="shared" si="29"/>
        <v>191616</v>
      </c>
      <c r="H120" s="24">
        <f t="shared" si="29"/>
        <v>0</v>
      </c>
      <c r="I120" s="24">
        <f t="shared" si="29"/>
        <v>4491</v>
      </c>
      <c r="J120" s="25">
        <f t="shared" si="29"/>
        <v>4491</v>
      </c>
      <c r="K120" s="26">
        <f t="shared" si="29"/>
        <v>450</v>
      </c>
      <c r="L120" s="26">
        <f t="shared" si="29"/>
        <v>4041</v>
      </c>
      <c r="M120" s="27">
        <f t="shared" si="29"/>
        <v>0</v>
      </c>
    </row>
    <row r="121" spans="1:13" x14ac:dyDescent="0.25"/>
    <row r="122" spans="1:13" x14ac:dyDescent="0.25"/>
    <row r="123" spans="1:13" x14ac:dyDescent="0.25"/>
    <row r="124" spans="1:13" x14ac:dyDescent="0.25"/>
    <row r="125" spans="1:13" ht="18.75" x14ac:dyDescent="0.25">
      <c r="A125" s="10" t="s">
        <v>9</v>
      </c>
      <c r="B125" s="46" t="str">
        <f>MASTER!B16</f>
        <v>EMPLOYEE 12</v>
      </c>
      <c r="C125" s="46"/>
      <c r="D125" s="46"/>
      <c r="E125" s="46"/>
      <c r="F125" s="46"/>
      <c r="G125" s="47" t="s">
        <v>10</v>
      </c>
      <c r="H125" s="47"/>
      <c r="I125" s="46" t="str">
        <f>MASTER!C16</f>
        <v>LECTURER</v>
      </c>
      <c r="J125" s="46"/>
      <c r="K125" s="11"/>
      <c r="L125" s="11"/>
      <c r="M125" s="11"/>
    </row>
    <row r="126" spans="1:13" ht="17.25" x14ac:dyDescent="0.3">
      <c r="A126" s="41" t="s">
        <v>11</v>
      </c>
      <c r="B126" s="42" t="s">
        <v>15</v>
      </c>
      <c r="C126" s="42"/>
      <c r="D126" s="42"/>
      <c r="E126" s="43" t="s">
        <v>16</v>
      </c>
      <c r="F126" s="43"/>
      <c r="G126" s="43"/>
      <c r="H126" s="43" t="s">
        <v>17</v>
      </c>
      <c r="I126" s="43"/>
      <c r="J126" s="43"/>
      <c r="K126" s="43" t="s">
        <v>18</v>
      </c>
      <c r="L126" s="44"/>
      <c r="M126" s="45" t="s">
        <v>19</v>
      </c>
    </row>
    <row r="127" spans="1:13" ht="17.25" x14ac:dyDescent="0.3">
      <c r="A127" s="41"/>
      <c r="B127" s="13" t="s">
        <v>12</v>
      </c>
      <c r="C127" s="13" t="s">
        <v>13</v>
      </c>
      <c r="D127" s="13" t="s">
        <v>14</v>
      </c>
      <c r="E127" s="14" t="s">
        <v>12</v>
      </c>
      <c r="F127" s="14" t="s">
        <v>13</v>
      </c>
      <c r="G127" s="14" t="s">
        <v>14</v>
      </c>
      <c r="H127" s="14" t="s">
        <v>12</v>
      </c>
      <c r="I127" s="14" t="s">
        <v>13</v>
      </c>
      <c r="J127" s="14" t="s">
        <v>14</v>
      </c>
      <c r="K127" s="15" t="str">
        <f>IF(MASTER!E16="NO","GPF","E.CPEN.F.")</f>
        <v>E.CPEN.F.</v>
      </c>
      <c r="L127" s="16" t="str">
        <f>IF(MASTER!E16="NO","Other","GPF 2004")</f>
        <v>GPF 2004</v>
      </c>
      <c r="M127" s="45"/>
    </row>
    <row r="128" spans="1:13" ht="17.25" x14ac:dyDescent="0.25">
      <c r="A128" s="17">
        <v>44378</v>
      </c>
      <c r="B128" s="18">
        <f>MASTER!D16</f>
        <v>49900</v>
      </c>
      <c r="C128" s="18">
        <f>ROUND(B128*31%,0)</f>
        <v>15469</v>
      </c>
      <c r="D128" s="19">
        <f>SUM(B128:C128)</f>
        <v>65369</v>
      </c>
      <c r="E128" s="18">
        <f>B128</f>
        <v>49900</v>
      </c>
      <c r="F128" s="18">
        <f>ROUND(E128*28%,0)</f>
        <v>13972</v>
      </c>
      <c r="G128" s="19">
        <f>SUM(E128:F128)</f>
        <v>63872</v>
      </c>
      <c r="H128" s="20">
        <f t="shared" ref="H128:J130" si="30">B128-E128</f>
        <v>0</v>
      </c>
      <c r="I128" s="20">
        <f t="shared" si="30"/>
        <v>1497</v>
      </c>
      <c r="J128" s="19">
        <f t="shared" si="30"/>
        <v>1497</v>
      </c>
      <c r="K128" s="21">
        <f>IF(MASTER!E16="NO",J128,ROUND(J128*10%,0))</f>
        <v>150</v>
      </c>
      <c r="L128" s="21">
        <f>IF(MASTER!E16="NO",0,J128-K128)</f>
        <v>1347</v>
      </c>
      <c r="M128" s="22">
        <f>J128-SUM(K128:L128)</f>
        <v>0</v>
      </c>
    </row>
    <row r="129" spans="1:13" ht="17.25" x14ac:dyDescent="0.25">
      <c r="A129" s="17">
        <v>44409</v>
      </c>
      <c r="B129" s="18">
        <f>B128</f>
        <v>49900</v>
      </c>
      <c r="C129" s="18">
        <f>ROUND(B129*31%,0)</f>
        <v>15469</v>
      </c>
      <c r="D129" s="19">
        <f>SUM(B129:C129)</f>
        <v>65369</v>
      </c>
      <c r="E129" s="18">
        <f>B129</f>
        <v>49900</v>
      </c>
      <c r="F129" s="18">
        <f>ROUND(E129*28%,0)</f>
        <v>13972</v>
      </c>
      <c r="G129" s="19">
        <f>SUM(E129:F129)</f>
        <v>63872</v>
      </c>
      <c r="H129" s="20">
        <f t="shared" si="30"/>
        <v>0</v>
      </c>
      <c r="I129" s="20">
        <f t="shared" si="30"/>
        <v>1497</v>
      </c>
      <c r="J129" s="19">
        <f t="shared" si="30"/>
        <v>1497</v>
      </c>
      <c r="K129" s="21">
        <f>IF(MASTER!E16="NO",J129,ROUND(J129*10%,0))</f>
        <v>150</v>
      </c>
      <c r="L129" s="21">
        <f>IF(MASTER!E16="NO",0,J129-K129)</f>
        <v>1347</v>
      </c>
      <c r="M129" s="22">
        <f>J129-SUM(K129:L129)</f>
        <v>0</v>
      </c>
    </row>
    <row r="130" spans="1:13" ht="17.25" x14ac:dyDescent="0.25">
      <c r="A130" s="17">
        <v>44440</v>
      </c>
      <c r="B130" s="18">
        <f>B129</f>
        <v>49900</v>
      </c>
      <c r="C130" s="18">
        <f>ROUND(B130*31%,0)</f>
        <v>15469</v>
      </c>
      <c r="D130" s="19">
        <f>SUM(B130:C130)</f>
        <v>65369</v>
      </c>
      <c r="E130" s="18">
        <f>B130</f>
        <v>49900</v>
      </c>
      <c r="F130" s="18">
        <f>ROUND(E130*28%,0)</f>
        <v>13972</v>
      </c>
      <c r="G130" s="19">
        <f>SUM(E130:F130)</f>
        <v>63872</v>
      </c>
      <c r="H130" s="20">
        <f t="shared" si="30"/>
        <v>0</v>
      </c>
      <c r="I130" s="20">
        <f t="shared" si="30"/>
        <v>1497</v>
      </c>
      <c r="J130" s="19">
        <f t="shared" si="30"/>
        <v>1497</v>
      </c>
      <c r="K130" s="21">
        <f>IF(MASTER!E16="NO",J130,ROUND(J130*10%,0))</f>
        <v>150</v>
      </c>
      <c r="L130" s="21">
        <f>IF(MASTER!E16="NO",0,J130-K130)</f>
        <v>1347</v>
      </c>
      <c r="M130" s="22">
        <f>J130-SUM(K130:L130)</f>
        <v>0</v>
      </c>
    </row>
    <row r="131" spans="1:13" ht="17.25" x14ac:dyDescent="0.25">
      <c r="A131" s="23" t="s">
        <v>14</v>
      </c>
      <c r="B131" s="24">
        <f t="shared" ref="B131:M131" si="31">SUM(B128:B130)</f>
        <v>149700</v>
      </c>
      <c r="C131" s="24">
        <f t="shared" si="31"/>
        <v>46407</v>
      </c>
      <c r="D131" s="25">
        <f t="shared" si="31"/>
        <v>196107</v>
      </c>
      <c r="E131" s="24">
        <f t="shared" si="31"/>
        <v>149700</v>
      </c>
      <c r="F131" s="24">
        <f t="shared" si="31"/>
        <v>41916</v>
      </c>
      <c r="G131" s="25">
        <f t="shared" si="31"/>
        <v>191616</v>
      </c>
      <c r="H131" s="24">
        <f t="shared" si="31"/>
        <v>0</v>
      </c>
      <c r="I131" s="24">
        <f t="shared" si="31"/>
        <v>4491</v>
      </c>
      <c r="J131" s="25">
        <f t="shared" si="31"/>
        <v>4491</v>
      </c>
      <c r="K131" s="26">
        <f t="shared" si="31"/>
        <v>450</v>
      </c>
      <c r="L131" s="26">
        <f t="shared" si="31"/>
        <v>4041</v>
      </c>
      <c r="M131" s="27">
        <f t="shared" si="31"/>
        <v>0</v>
      </c>
    </row>
    <row r="132" spans="1:13" x14ac:dyDescent="0.25"/>
    <row r="133" spans="1:13" x14ac:dyDescent="0.25"/>
    <row r="134" spans="1:13" x14ac:dyDescent="0.25"/>
    <row r="135" spans="1:13" x14ac:dyDescent="0.25"/>
    <row r="136" spans="1:13" ht="18.75" x14ac:dyDescent="0.25">
      <c r="A136" s="10" t="s">
        <v>9</v>
      </c>
      <c r="B136" s="46" t="str">
        <f>MASTER!B17</f>
        <v>EMPLOYEE 13</v>
      </c>
      <c r="C136" s="46"/>
      <c r="D136" s="46"/>
      <c r="E136" s="46"/>
      <c r="F136" s="46"/>
      <c r="G136" s="47" t="s">
        <v>10</v>
      </c>
      <c r="H136" s="47"/>
      <c r="I136" s="46" t="str">
        <f>MASTER!C17</f>
        <v>SR TEACHER</v>
      </c>
      <c r="J136" s="46"/>
      <c r="K136" s="11"/>
      <c r="L136" s="11"/>
      <c r="M136" s="11"/>
    </row>
    <row r="137" spans="1:13" ht="17.25" x14ac:dyDescent="0.3">
      <c r="A137" s="41" t="s">
        <v>11</v>
      </c>
      <c r="B137" s="42" t="s">
        <v>15</v>
      </c>
      <c r="C137" s="42"/>
      <c r="D137" s="42"/>
      <c r="E137" s="43" t="s">
        <v>16</v>
      </c>
      <c r="F137" s="43"/>
      <c r="G137" s="43"/>
      <c r="H137" s="43" t="s">
        <v>17</v>
      </c>
      <c r="I137" s="43"/>
      <c r="J137" s="43"/>
      <c r="K137" s="43" t="s">
        <v>18</v>
      </c>
      <c r="L137" s="44"/>
      <c r="M137" s="45" t="s">
        <v>19</v>
      </c>
    </row>
    <row r="138" spans="1:13" ht="17.25" x14ac:dyDescent="0.3">
      <c r="A138" s="41"/>
      <c r="B138" s="13" t="s">
        <v>12</v>
      </c>
      <c r="C138" s="13" t="s">
        <v>13</v>
      </c>
      <c r="D138" s="13" t="s">
        <v>14</v>
      </c>
      <c r="E138" s="14" t="s">
        <v>12</v>
      </c>
      <c r="F138" s="14" t="s">
        <v>13</v>
      </c>
      <c r="G138" s="14" t="s">
        <v>14</v>
      </c>
      <c r="H138" s="14" t="s">
        <v>12</v>
      </c>
      <c r="I138" s="14" t="s">
        <v>13</v>
      </c>
      <c r="J138" s="14" t="s">
        <v>14</v>
      </c>
      <c r="K138" s="15" t="str">
        <f>IF(MASTER!E17="NO","GPF","E.CPEN.F.")</f>
        <v>GPF</v>
      </c>
      <c r="L138" s="16" t="str">
        <f>IF(MASTER!E17="NO","Other","GPF 2004")</f>
        <v>Other</v>
      </c>
      <c r="M138" s="45"/>
    </row>
    <row r="139" spans="1:13" ht="17.25" x14ac:dyDescent="0.25">
      <c r="A139" s="17">
        <v>44378</v>
      </c>
      <c r="B139" s="18">
        <f>MASTER!D17</f>
        <v>80200</v>
      </c>
      <c r="C139" s="18">
        <f>ROUND(B139*31%,0)</f>
        <v>24862</v>
      </c>
      <c r="D139" s="19">
        <f>SUM(B139:C139)</f>
        <v>105062</v>
      </c>
      <c r="E139" s="18">
        <f>B139</f>
        <v>80200</v>
      </c>
      <c r="F139" s="18">
        <f>ROUND(E139*28%,0)</f>
        <v>22456</v>
      </c>
      <c r="G139" s="19">
        <f>SUM(E139:F139)</f>
        <v>102656</v>
      </c>
      <c r="H139" s="20">
        <f t="shared" ref="H139:J141" si="32">B139-E139</f>
        <v>0</v>
      </c>
      <c r="I139" s="20">
        <f t="shared" si="32"/>
        <v>2406</v>
      </c>
      <c r="J139" s="19">
        <f t="shared" si="32"/>
        <v>2406</v>
      </c>
      <c r="K139" s="21">
        <f>IF(MASTER!E17="NO",J139,ROUND(J139*10%,0))</f>
        <v>2406</v>
      </c>
      <c r="L139" s="21">
        <f>IF(MASTER!E17="NO",0,J139-K139)</f>
        <v>0</v>
      </c>
      <c r="M139" s="22">
        <f>J139-SUM(K139:L139)</f>
        <v>0</v>
      </c>
    </row>
    <row r="140" spans="1:13" ht="17.25" x14ac:dyDescent="0.25">
      <c r="A140" s="17">
        <v>44409</v>
      </c>
      <c r="B140" s="18">
        <f>B139</f>
        <v>80200</v>
      </c>
      <c r="C140" s="18">
        <f>ROUND(B140*31%,0)</f>
        <v>24862</v>
      </c>
      <c r="D140" s="19">
        <f>SUM(B140:C140)</f>
        <v>105062</v>
      </c>
      <c r="E140" s="18">
        <f>B140</f>
        <v>80200</v>
      </c>
      <c r="F140" s="18">
        <f>ROUND(E140*28%,0)</f>
        <v>22456</v>
      </c>
      <c r="G140" s="19">
        <f>SUM(E140:F140)</f>
        <v>102656</v>
      </c>
      <c r="H140" s="20">
        <f t="shared" si="32"/>
        <v>0</v>
      </c>
      <c r="I140" s="20">
        <f t="shared" si="32"/>
        <v>2406</v>
      </c>
      <c r="J140" s="19">
        <f t="shared" si="32"/>
        <v>2406</v>
      </c>
      <c r="K140" s="21">
        <f>IF(MASTER!E17="NO",J140,ROUND(J140*10%,0))</f>
        <v>2406</v>
      </c>
      <c r="L140" s="21">
        <f>IF(MASTER!E17="NO",0,J140-K140)</f>
        <v>0</v>
      </c>
      <c r="M140" s="22">
        <f>J140-SUM(K140:L140)</f>
        <v>0</v>
      </c>
    </row>
    <row r="141" spans="1:13" ht="17.25" x14ac:dyDescent="0.25">
      <c r="A141" s="17">
        <v>44440</v>
      </c>
      <c r="B141" s="18">
        <f>B140</f>
        <v>80200</v>
      </c>
      <c r="C141" s="18">
        <f>ROUND(B141*31%,0)</f>
        <v>24862</v>
      </c>
      <c r="D141" s="19">
        <f>SUM(B141:C141)</f>
        <v>105062</v>
      </c>
      <c r="E141" s="18">
        <f>B141</f>
        <v>80200</v>
      </c>
      <c r="F141" s="18">
        <f>ROUND(E141*28%,0)</f>
        <v>22456</v>
      </c>
      <c r="G141" s="19">
        <f>SUM(E141:F141)</f>
        <v>102656</v>
      </c>
      <c r="H141" s="20">
        <f t="shared" si="32"/>
        <v>0</v>
      </c>
      <c r="I141" s="20">
        <f t="shared" si="32"/>
        <v>2406</v>
      </c>
      <c r="J141" s="19">
        <f t="shared" si="32"/>
        <v>2406</v>
      </c>
      <c r="K141" s="21">
        <f>IF(MASTER!E17="NO",J141,ROUND(J141*10%,0))</f>
        <v>2406</v>
      </c>
      <c r="L141" s="21">
        <f>IF(MASTER!E17="NO",0,J141-K141)</f>
        <v>0</v>
      </c>
      <c r="M141" s="22">
        <f>J141-SUM(K141:L141)</f>
        <v>0</v>
      </c>
    </row>
    <row r="142" spans="1:13" ht="17.25" x14ac:dyDescent="0.25">
      <c r="A142" s="23" t="s">
        <v>14</v>
      </c>
      <c r="B142" s="24">
        <f t="shared" ref="B142:M142" si="33">SUM(B139:B141)</f>
        <v>240600</v>
      </c>
      <c r="C142" s="24">
        <f t="shared" si="33"/>
        <v>74586</v>
      </c>
      <c r="D142" s="25">
        <f t="shared" si="33"/>
        <v>315186</v>
      </c>
      <c r="E142" s="24">
        <f t="shared" si="33"/>
        <v>240600</v>
      </c>
      <c r="F142" s="24">
        <f t="shared" si="33"/>
        <v>67368</v>
      </c>
      <c r="G142" s="25">
        <f t="shared" si="33"/>
        <v>307968</v>
      </c>
      <c r="H142" s="24">
        <f t="shared" si="33"/>
        <v>0</v>
      </c>
      <c r="I142" s="24">
        <f t="shared" si="33"/>
        <v>7218</v>
      </c>
      <c r="J142" s="25">
        <f t="shared" si="33"/>
        <v>7218</v>
      </c>
      <c r="K142" s="26">
        <f t="shared" si="33"/>
        <v>7218</v>
      </c>
      <c r="L142" s="26">
        <f t="shared" si="33"/>
        <v>0</v>
      </c>
      <c r="M142" s="27">
        <f t="shared" si="33"/>
        <v>0</v>
      </c>
    </row>
    <row r="143" spans="1:13" x14ac:dyDescent="0.25"/>
    <row r="144" spans="1:13" x14ac:dyDescent="0.25"/>
    <row r="145" spans="1:13" x14ac:dyDescent="0.25"/>
    <row r="146" spans="1:13" x14ac:dyDescent="0.25"/>
    <row r="147" spans="1:13" ht="18.75" x14ac:dyDescent="0.25">
      <c r="A147" s="10" t="s">
        <v>9</v>
      </c>
      <c r="B147" s="46" t="str">
        <f>MASTER!B18</f>
        <v>EMPLOYEE 14</v>
      </c>
      <c r="C147" s="46"/>
      <c r="D147" s="46"/>
      <c r="E147" s="46"/>
      <c r="F147" s="46"/>
      <c r="G147" s="47" t="s">
        <v>10</v>
      </c>
      <c r="H147" s="47"/>
      <c r="I147" s="46" t="str">
        <f>MASTER!C18</f>
        <v>LECTURER</v>
      </c>
      <c r="J147" s="46"/>
      <c r="K147" s="11"/>
      <c r="L147" s="11"/>
      <c r="M147" s="11"/>
    </row>
    <row r="148" spans="1:13" ht="17.25" x14ac:dyDescent="0.3">
      <c r="A148" s="41" t="s">
        <v>11</v>
      </c>
      <c r="B148" s="42" t="s">
        <v>15</v>
      </c>
      <c r="C148" s="42"/>
      <c r="D148" s="42"/>
      <c r="E148" s="43" t="s">
        <v>16</v>
      </c>
      <c r="F148" s="43"/>
      <c r="G148" s="43"/>
      <c r="H148" s="43" t="s">
        <v>17</v>
      </c>
      <c r="I148" s="43"/>
      <c r="J148" s="43"/>
      <c r="K148" s="43" t="s">
        <v>18</v>
      </c>
      <c r="L148" s="44"/>
      <c r="M148" s="45" t="s">
        <v>19</v>
      </c>
    </row>
    <row r="149" spans="1:13" ht="17.25" x14ac:dyDescent="0.3">
      <c r="A149" s="41"/>
      <c r="B149" s="13" t="s">
        <v>12</v>
      </c>
      <c r="C149" s="13" t="s">
        <v>13</v>
      </c>
      <c r="D149" s="13" t="s">
        <v>14</v>
      </c>
      <c r="E149" s="14" t="s">
        <v>12</v>
      </c>
      <c r="F149" s="14" t="s">
        <v>13</v>
      </c>
      <c r="G149" s="14" t="s">
        <v>14</v>
      </c>
      <c r="H149" s="14" t="s">
        <v>12</v>
      </c>
      <c r="I149" s="14" t="s">
        <v>13</v>
      </c>
      <c r="J149" s="14" t="s">
        <v>14</v>
      </c>
      <c r="K149" s="15" t="str">
        <f>IF(MASTER!E18="NO","GPF","E.CPEN.F.")</f>
        <v>E.CPEN.F.</v>
      </c>
      <c r="L149" s="16" t="str">
        <f>IF(MASTER!E18="NO","Other","GPF 2004")</f>
        <v>GPF 2004</v>
      </c>
      <c r="M149" s="45"/>
    </row>
    <row r="150" spans="1:13" ht="17.25" x14ac:dyDescent="0.25">
      <c r="A150" s="17">
        <v>44378</v>
      </c>
      <c r="B150" s="18">
        <f>MASTER!D18</f>
        <v>48400</v>
      </c>
      <c r="C150" s="18">
        <f>ROUND(B150*31%,0)</f>
        <v>15004</v>
      </c>
      <c r="D150" s="19">
        <f>SUM(B150:C150)</f>
        <v>63404</v>
      </c>
      <c r="E150" s="18">
        <f>B150</f>
        <v>48400</v>
      </c>
      <c r="F150" s="18">
        <f>ROUND(E150*28%,0)</f>
        <v>13552</v>
      </c>
      <c r="G150" s="19">
        <f>SUM(E150:F150)</f>
        <v>61952</v>
      </c>
      <c r="H150" s="20">
        <f t="shared" ref="H150:J152" si="34">B150-E150</f>
        <v>0</v>
      </c>
      <c r="I150" s="20">
        <f t="shared" si="34"/>
        <v>1452</v>
      </c>
      <c r="J150" s="19">
        <f t="shared" si="34"/>
        <v>1452</v>
      </c>
      <c r="K150" s="21">
        <f>IF(MASTER!E18="NO",J150,ROUND(J150*10%,0))</f>
        <v>145</v>
      </c>
      <c r="L150" s="21">
        <f>IF(MASTER!E18="NO",0,J150-K150)</f>
        <v>1307</v>
      </c>
      <c r="M150" s="22">
        <f>J150-SUM(K150:L150)</f>
        <v>0</v>
      </c>
    </row>
    <row r="151" spans="1:13" ht="17.25" x14ac:dyDescent="0.25">
      <c r="A151" s="17">
        <v>44409</v>
      </c>
      <c r="B151" s="18">
        <f>B150</f>
        <v>48400</v>
      </c>
      <c r="C151" s="18">
        <f>ROUND(B151*31%,0)</f>
        <v>15004</v>
      </c>
      <c r="D151" s="19">
        <f>SUM(B151:C151)</f>
        <v>63404</v>
      </c>
      <c r="E151" s="18">
        <f>B151</f>
        <v>48400</v>
      </c>
      <c r="F151" s="18">
        <f>ROUND(E151*28%,0)</f>
        <v>13552</v>
      </c>
      <c r="G151" s="19">
        <f>SUM(E151:F151)</f>
        <v>61952</v>
      </c>
      <c r="H151" s="20">
        <f t="shared" si="34"/>
        <v>0</v>
      </c>
      <c r="I151" s="20">
        <f t="shared" si="34"/>
        <v>1452</v>
      </c>
      <c r="J151" s="19">
        <f t="shared" si="34"/>
        <v>1452</v>
      </c>
      <c r="K151" s="21">
        <f>IF(MASTER!E18="NO",J151,ROUND(J151*10%,0))</f>
        <v>145</v>
      </c>
      <c r="L151" s="21">
        <f>IF(MASTER!E18="NO",0,J151-K151)</f>
        <v>1307</v>
      </c>
      <c r="M151" s="22">
        <f>J151-SUM(K151:L151)</f>
        <v>0</v>
      </c>
    </row>
    <row r="152" spans="1:13" ht="17.25" x14ac:dyDescent="0.25">
      <c r="A152" s="17">
        <v>44440</v>
      </c>
      <c r="B152" s="18">
        <f>B151</f>
        <v>48400</v>
      </c>
      <c r="C152" s="18">
        <f>ROUND(B152*31%,0)</f>
        <v>15004</v>
      </c>
      <c r="D152" s="19">
        <f>SUM(B152:C152)</f>
        <v>63404</v>
      </c>
      <c r="E152" s="18">
        <f>B152</f>
        <v>48400</v>
      </c>
      <c r="F152" s="18">
        <f>ROUND(E152*28%,0)</f>
        <v>13552</v>
      </c>
      <c r="G152" s="19">
        <f>SUM(E152:F152)</f>
        <v>61952</v>
      </c>
      <c r="H152" s="20">
        <f t="shared" si="34"/>
        <v>0</v>
      </c>
      <c r="I152" s="20">
        <f t="shared" si="34"/>
        <v>1452</v>
      </c>
      <c r="J152" s="19">
        <f t="shared" si="34"/>
        <v>1452</v>
      </c>
      <c r="K152" s="21">
        <f>IF(MASTER!E18="NO",J152,ROUND(J152*10%,0))</f>
        <v>145</v>
      </c>
      <c r="L152" s="21">
        <f>IF(MASTER!E18="NO",0,J152-K152)</f>
        <v>1307</v>
      </c>
      <c r="M152" s="22">
        <f>J152-SUM(K152:L152)</f>
        <v>0</v>
      </c>
    </row>
    <row r="153" spans="1:13" ht="17.25" x14ac:dyDescent="0.25">
      <c r="A153" s="23" t="s">
        <v>14</v>
      </c>
      <c r="B153" s="24">
        <f t="shared" ref="B153:M153" si="35">SUM(B150:B152)</f>
        <v>145200</v>
      </c>
      <c r="C153" s="24">
        <f t="shared" si="35"/>
        <v>45012</v>
      </c>
      <c r="D153" s="25">
        <f t="shared" si="35"/>
        <v>190212</v>
      </c>
      <c r="E153" s="24">
        <f t="shared" si="35"/>
        <v>145200</v>
      </c>
      <c r="F153" s="24">
        <f t="shared" si="35"/>
        <v>40656</v>
      </c>
      <c r="G153" s="25">
        <f t="shared" si="35"/>
        <v>185856</v>
      </c>
      <c r="H153" s="24">
        <f t="shared" si="35"/>
        <v>0</v>
      </c>
      <c r="I153" s="24">
        <f t="shared" si="35"/>
        <v>4356</v>
      </c>
      <c r="J153" s="25">
        <f t="shared" si="35"/>
        <v>4356</v>
      </c>
      <c r="K153" s="26">
        <f t="shared" si="35"/>
        <v>435</v>
      </c>
      <c r="L153" s="26">
        <f t="shared" si="35"/>
        <v>3921</v>
      </c>
      <c r="M153" s="27">
        <f t="shared" si="35"/>
        <v>0</v>
      </c>
    </row>
    <row r="154" spans="1:13" x14ac:dyDescent="0.25"/>
    <row r="155" spans="1:13" x14ac:dyDescent="0.25"/>
    <row r="156" spans="1:13" x14ac:dyDescent="0.25"/>
    <row r="157" spans="1:13" x14ac:dyDescent="0.25"/>
    <row r="158" spans="1:13" ht="18.75" x14ac:dyDescent="0.25">
      <c r="A158" s="10" t="s">
        <v>9</v>
      </c>
      <c r="B158" s="46" t="str">
        <f>MASTER!B19</f>
        <v>EMPLOYEE 15</v>
      </c>
      <c r="C158" s="46"/>
      <c r="D158" s="46"/>
      <c r="E158" s="46"/>
      <c r="F158" s="46"/>
      <c r="G158" s="47" t="s">
        <v>10</v>
      </c>
      <c r="H158" s="47"/>
      <c r="I158" s="46" t="str">
        <f>MASTER!C19</f>
        <v>SR TEACHER</v>
      </c>
      <c r="J158" s="46"/>
      <c r="K158" s="11"/>
      <c r="L158" s="11"/>
      <c r="M158" s="11"/>
    </row>
    <row r="159" spans="1:13" ht="17.25" x14ac:dyDescent="0.3">
      <c r="A159" s="41" t="s">
        <v>11</v>
      </c>
      <c r="B159" s="42" t="s">
        <v>15</v>
      </c>
      <c r="C159" s="42"/>
      <c r="D159" s="42"/>
      <c r="E159" s="43" t="s">
        <v>16</v>
      </c>
      <c r="F159" s="43"/>
      <c r="G159" s="43"/>
      <c r="H159" s="43" t="s">
        <v>17</v>
      </c>
      <c r="I159" s="43"/>
      <c r="J159" s="43"/>
      <c r="K159" s="43" t="s">
        <v>18</v>
      </c>
      <c r="L159" s="44"/>
      <c r="M159" s="45" t="s">
        <v>19</v>
      </c>
    </row>
    <row r="160" spans="1:13" ht="17.25" x14ac:dyDescent="0.3">
      <c r="A160" s="41"/>
      <c r="B160" s="13" t="s">
        <v>12</v>
      </c>
      <c r="C160" s="13" t="s">
        <v>13</v>
      </c>
      <c r="D160" s="13" t="s">
        <v>14</v>
      </c>
      <c r="E160" s="14" t="s">
        <v>12</v>
      </c>
      <c r="F160" s="14" t="s">
        <v>13</v>
      </c>
      <c r="G160" s="14" t="s">
        <v>14</v>
      </c>
      <c r="H160" s="14" t="s">
        <v>12</v>
      </c>
      <c r="I160" s="14" t="s">
        <v>13</v>
      </c>
      <c r="J160" s="14" t="s">
        <v>14</v>
      </c>
      <c r="K160" s="15" t="str">
        <f>IF(MASTER!E19="NO","GPF","E.CPEN.F.")</f>
        <v>E.CPEN.F.</v>
      </c>
      <c r="L160" s="16" t="str">
        <f>IF(MASTER!E19="NO","Other","GPF 2004")</f>
        <v>GPF 2004</v>
      </c>
      <c r="M160" s="45"/>
    </row>
    <row r="161" spans="1:13" ht="17.25" x14ac:dyDescent="0.25">
      <c r="A161" s="17">
        <v>44378</v>
      </c>
      <c r="B161" s="18">
        <f>MASTER!D19</f>
        <v>43800</v>
      </c>
      <c r="C161" s="18">
        <f>ROUND(B161*31%,0)</f>
        <v>13578</v>
      </c>
      <c r="D161" s="19">
        <f>SUM(B161:C161)</f>
        <v>57378</v>
      </c>
      <c r="E161" s="18">
        <f>B161</f>
        <v>43800</v>
      </c>
      <c r="F161" s="18">
        <f>ROUND(E161*28%,0)</f>
        <v>12264</v>
      </c>
      <c r="G161" s="19">
        <f>SUM(E161:F161)</f>
        <v>56064</v>
      </c>
      <c r="H161" s="20">
        <f t="shared" ref="H161:J163" si="36">B161-E161</f>
        <v>0</v>
      </c>
      <c r="I161" s="20">
        <f t="shared" si="36"/>
        <v>1314</v>
      </c>
      <c r="J161" s="19">
        <f t="shared" si="36"/>
        <v>1314</v>
      </c>
      <c r="K161" s="21">
        <f>IF(MASTER!E19="NO",J161,ROUND(J161*10%,0))</f>
        <v>131</v>
      </c>
      <c r="L161" s="21">
        <f>IF(MASTER!E19="NO",0,J161-K161)</f>
        <v>1183</v>
      </c>
      <c r="M161" s="22">
        <f>J161-SUM(K161:L161)</f>
        <v>0</v>
      </c>
    </row>
    <row r="162" spans="1:13" ht="17.25" x14ac:dyDescent="0.25">
      <c r="A162" s="17">
        <v>44409</v>
      </c>
      <c r="B162" s="18">
        <f>B161</f>
        <v>43800</v>
      </c>
      <c r="C162" s="18">
        <f>ROUND(B162*31%,0)</f>
        <v>13578</v>
      </c>
      <c r="D162" s="19">
        <f>SUM(B162:C162)</f>
        <v>57378</v>
      </c>
      <c r="E162" s="18">
        <f>B162</f>
        <v>43800</v>
      </c>
      <c r="F162" s="18">
        <f>ROUND(E162*28%,0)</f>
        <v>12264</v>
      </c>
      <c r="G162" s="19">
        <f>SUM(E162:F162)</f>
        <v>56064</v>
      </c>
      <c r="H162" s="20">
        <f t="shared" si="36"/>
        <v>0</v>
      </c>
      <c r="I162" s="20">
        <f t="shared" si="36"/>
        <v>1314</v>
      </c>
      <c r="J162" s="19">
        <f t="shared" si="36"/>
        <v>1314</v>
      </c>
      <c r="K162" s="21">
        <f>IF(MASTER!E19="NO",J162,ROUND(J162*10%,0))</f>
        <v>131</v>
      </c>
      <c r="L162" s="21">
        <f>IF(MASTER!E19="NO",0,J162-K162)</f>
        <v>1183</v>
      </c>
      <c r="M162" s="22">
        <f>J162-SUM(K162:L162)</f>
        <v>0</v>
      </c>
    </row>
    <row r="163" spans="1:13" ht="17.25" x14ac:dyDescent="0.25">
      <c r="A163" s="17">
        <v>44440</v>
      </c>
      <c r="B163" s="18">
        <f>B162</f>
        <v>43800</v>
      </c>
      <c r="C163" s="18">
        <f>ROUND(B163*31%,0)</f>
        <v>13578</v>
      </c>
      <c r="D163" s="19">
        <f>SUM(B163:C163)</f>
        <v>57378</v>
      </c>
      <c r="E163" s="18">
        <f>B163</f>
        <v>43800</v>
      </c>
      <c r="F163" s="18">
        <f>ROUND(E163*28%,0)</f>
        <v>12264</v>
      </c>
      <c r="G163" s="19">
        <f>SUM(E163:F163)</f>
        <v>56064</v>
      </c>
      <c r="H163" s="20">
        <f t="shared" si="36"/>
        <v>0</v>
      </c>
      <c r="I163" s="20">
        <f t="shared" si="36"/>
        <v>1314</v>
      </c>
      <c r="J163" s="19">
        <f t="shared" si="36"/>
        <v>1314</v>
      </c>
      <c r="K163" s="21">
        <f>IF(MASTER!E19="NO",J163,ROUND(J163*10%,0))</f>
        <v>131</v>
      </c>
      <c r="L163" s="21">
        <f>IF(MASTER!E19="NO",0,J163-K163)</f>
        <v>1183</v>
      </c>
      <c r="M163" s="22">
        <f>J163-SUM(K163:L163)</f>
        <v>0</v>
      </c>
    </row>
    <row r="164" spans="1:13" ht="17.25" x14ac:dyDescent="0.25">
      <c r="A164" s="23" t="s">
        <v>14</v>
      </c>
      <c r="B164" s="24">
        <f t="shared" ref="B164:M164" si="37">SUM(B161:B163)</f>
        <v>131400</v>
      </c>
      <c r="C164" s="24">
        <f t="shared" si="37"/>
        <v>40734</v>
      </c>
      <c r="D164" s="25">
        <f t="shared" si="37"/>
        <v>172134</v>
      </c>
      <c r="E164" s="24">
        <f t="shared" si="37"/>
        <v>131400</v>
      </c>
      <c r="F164" s="24">
        <f t="shared" si="37"/>
        <v>36792</v>
      </c>
      <c r="G164" s="25">
        <f t="shared" si="37"/>
        <v>168192</v>
      </c>
      <c r="H164" s="24">
        <f t="shared" si="37"/>
        <v>0</v>
      </c>
      <c r="I164" s="24">
        <f t="shared" si="37"/>
        <v>3942</v>
      </c>
      <c r="J164" s="25">
        <f t="shared" si="37"/>
        <v>3942</v>
      </c>
      <c r="K164" s="26">
        <f t="shared" si="37"/>
        <v>393</v>
      </c>
      <c r="L164" s="26">
        <f t="shared" si="37"/>
        <v>3549</v>
      </c>
      <c r="M164" s="27">
        <f t="shared" si="37"/>
        <v>0</v>
      </c>
    </row>
    <row r="165" spans="1:13" x14ac:dyDescent="0.25"/>
    <row r="166" spans="1:13" x14ac:dyDescent="0.25"/>
    <row r="167" spans="1:13" x14ac:dyDescent="0.25"/>
    <row r="168" spans="1:13" x14ac:dyDescent="0.25"/>
    <row r="169" spans="1:13" ht="18.75" x14ac:dyDescent="0.25">
      <c r="A169" s="10" t="s">
        <v>9</v>
      </c>
      <c r="B169" s="46" t="str">
        <f>MASTER!B20</f>
        <v>EMPLOYEE 16</v>
      </c>
      <c r="C169" s="46"/>
      <c r="D169" s="46"/>
      <c r="E169" s="46"/>
      <c r="F169" s="46"/>
      <c r="G169" s="47" t="s">
        <v>10</v>
      </c>
      <c r="H169" s="47"/>
      <c r="I169" s="46" t="str">
        <f>MASTER!C20</f>
        <v>SR TEACHER</v>
      </c>
      <c r="J169" s="46"/>
      <c r="K169" s="11"/>
      <c r="L169" s="11"/>
      <c r="M169" s="11"/>
    </row>
    <row r="170" spans="1:13" ht="17.25" x14ac:dyDescent="0.3">
      <c r="A170" s="41" t="s">
        <v>11</v>
      </c>
      <c r="B170" s="42" t="s">
        <v>15</v>
      </c>
      <c r="C170" s="42"/>
      <c r="D170" s="42"/>
      <c r="E170" s="43" t="s">
        <v>16</v>
      </c>
      <c r="F170" s="43"/>
      <c r="G170" s="43"/>
      <c r="H170" s="43" t="s">
        <v>17</v>
      </c>
      <c r="I170" s="43"/>
      <c r="J170" s="43"/>
      <c r="K170" s="43" t="s">
        <v>18</v>
      </c>
      <c r="L170" s="44"/>
      <c r="M170" s="45" t="s">
        <v>19</v>
      </c>
    </row>
    <row r="171" spans="1:13" ht="17.25" x14ac:dyDescent="0.3">
      <c r="A171" s="41"/>
      <c r="B171" s="13" t="s">
        <v>12</v>
      </c>
      <c r="C171" s="13" t="s">
        <v>13</v>
      </c>
      <c r="D171" s="13" t="s">
        <v>14</v>
      </c>
      <c r="E171" s="14" t="s">
        <v>12</v>
      </c>
      <c r="F171" s="14" t="s">
        <v>13</v>
      </c>
      <c r="G171" s="14" t="s">
        <v>14</v>
      </c>
      <c r="H171" s="14" t="s">
        <v>12</v>
      </c>
      <c r="I171" s="14" t="s">
        <v>13</v>
      </c>
      <c r="J171" s="14" t="s">
        <v>14</v>
      </c>
      <c r="K171" s="15" t="str">
        <f>IF(MASTER!E20="NO","GPF","E.CPEN.F.")</f>
        <v>E.CPEN.F.</v>
      </c>
      <c r="L171" s="16" t="str">
        <f>IF(MASTER!E20="NO","Other","GPF 2004")</f>
        <v>GPF 2004</v>
      </c>
      <c r="M171" s="45"/>
    </row>
    <row r="172" spans="1:13" ht="17.25" x14ac:dyDescent="0.25">
      <c r="A172" s="17">
        <v>44378</v>
      </c>
      <c r="B172" s="18">
        <f>MASTER!D20</f>
        <v>53900</v>
      </c>
      <c r="C172" s="18">
        <f>ROUND(B172*31%,0)</f>
        <v>16709</v>
      </c>
      <c r="D172" s="19">
        <f>SUM(B172:C172)</f>
        <v>70609</v>
      </c>
      <c r="E172" s="18">
        <f>B172</f>
        <v>53900</v>
      </c>
      <c r="F172" s="18">
        <f>ROUND(E172*28%,0)</f>
        <v>15092</v>
      </c>
      <c r="G172" s="19">
        <f>SUM(E172:F172)</f>
        <v>68992</v>
      </c>
      <c r="H172" s="20">
        <f t="shared" ref="H172:J174" si="38">B172-E172</f>
        <v>0</v>
      </c>
      <c r="I172" s="20">
        <f t="shared" si="38"/>
        <v>1617</v>
      </c>
      <c r="J172" s="19">
        <f t="shared" si="38"/>
        <v>1617</v>
      </c>
      <c r="K172" s="21">
        <f>IF(MASTER!E20="NO",J172,ROUND(J172*10%,0))</f>
        <v>162</v>
      </c>
      <c r="L172" s="21">
        <f>IF(MASTER!E20="NO",0,J172-K172)</f>
        <v>1455</v>
      </c>
      <c r="M172" s="22">
        <f>J172-SUM(K172:L172)</f>
        <v>0</v>
      </c>
    </row>
    <row r="173" spans="1:13" ht="17.25" x14ac:dyDescent="0.25">
      <c r="A173" s="17">
        <v>44409</v>
      </c>
      <c r="B173" s="18">
        <f>B172</f>
        <v>53900</v>
      </c>
      <c r="C173" s="18">
        <f>ROUND(B173*31%,0)</f>
        <v>16709</v>
      </c>
      <c r="D173" s="19">
        <f>SUM(B173:C173)</f>
        <v>70609</v>
      </c>
      <c r="E173" s="18">
        <f>B173</f>
        <v>53900</v>
      </c>
      <c r="F173" s="18">
        <f>ROUND(E173*28%,0)</f>
        <v>15092</v>
      </c>
      <c r="G173" s="19">
        <f>SUM(E173:F173)</f>
        <v>68992</v>
      </c>
      <c r="H173" s="20">
        <f t="shared" si="38"/>
        <v>0</v>
      </c>
      <c r="I173" s="20">
        <f t="shared" si="38"/>
        <v>1617</v>
      </c>
      <c r="J173" s="19">
        <f t="shared" si="38"/>
        <v>1617</v>
      </c>
      <c r="K173" s="21">
        <f>IF(MASTER!E20="NO",J173,ROUND(J173*10%,0))</f>
        <v>162</v>
      </c>
      <c r="L173" s="21">
        <f>IF(MASTER!E20="NO",0,J173-K173)</f>
        <v>1455</v>
      </c>
      <c r="M173" s="22">
        <f>J173-SUM(K173:L173)</f>
        <v>0</v>
      </c>
    </row>
    <row r="174" spans="1:13" ht="17.25" x14ac:dyDescent="0.25">
      <c r="A174" s="17">
        <v>44440</v>
      </c>
      <c r="B174" s="18">
        <f>B173</f>
        <v>53900</v>
      </c>
      <c r="C174" s="18">
        <f>ROUND(B174*31%,0)</f>
        <v>16709</v>
      </c>
      <c r="D174" s="19">
        <f>SUM(B174:C174)</f>
        <v>70609</v>
      </c>
      <c r="E174" s="18">
        <f>B174</f>
        <v>53900</v>
      </c>
      <c r="F174" s="18">
        <f>ROUND(E174*28%,0)</f>
        <v>15092</v>
      </c>
      <c r="G174" s="19">
        <f>SUM(E174:F174)</f>
        <v>68992</v>
      </c>
      <c r="H174" s="20">
        <f t="shared" si="38"/>
        <v>0</v>
      </c>
      <c r="I174" s="20">
        <f t="shared" si="38"/>
        <v>1617</v>
      </c>
      <c r="J174" s="19">
        <f t="shared" si="38"/>
        <v>1617</v>
      </c>
      <c r="K174" s="21">
        <f>IF(MASTER!E20="NO",J174,ROUND(J174*10%,0))</f>
        <v>162</v>
      </c>
      <c r="L174" s="21">
        <f>IF(MASTER!E20="NO",0,J174-K174)</f>
        <v>1455</v>
      </c>
      <c r="M174" s="22">
        <f>J174-SUM(K174:L174)</f>
        <v>0</v>
      </c>
    </row>
    <row r="175" spans="1:13" ht="17.25" x14ac:dyDescent="0.25">
      <c r="A175" s="23" t="s">
        <v>14</v>
      </c>
      <c r="B175" s="24">
        <f t="shared" ref="B175:M175" si="39">SUM(B172:B174)</f>
        <v>161700</v>
      </c>
      <c r="C175" s="24">
        <f t="shared" si="39"/>
        <v>50127</v>
      </c>
      <c r="D175" s="25">
        <f t="shared" si="39"/>
        <v>211827</v>
      </c>
      <c r="E175" s="24">
        <f t="shared" si="39"/>
        <v>161700</v>
      </c>
      <c r="F175" s="24">
        <f t="shared" si="39"/>
        <v>45276</v>
      </c>
      <c r="G175" s="25">
        <f t="shared" si="39"/>
        <v>206976</v>
      </c>
      <c r="H175" s="24">
        <f t="shared" si="39"/>
        <v>0</v>
      </c>
      <c r="I175" s="24">
        <f t="shared" si="39"/>
        <v>4851</v>
      </c>
      <c r="J175" s="25">
        <f t="shared" si="39"/>
        <v>4851</v>
      </c>
      <c r="K175" s="26">
        <f t="shared" si="39"/>
        <v>486</v>
      </c>
      <c r="L175" s="26">
        <f t="shared" si="39"/>
        <v>4365</v>
      </c>
      <c r="M175" s="27">
        <f t="shared" si="39"/>
        <v>0</v>
      </c>
    </row>
    <row r="176" spans="1:13" x14ac:dyDescent="0.25"/>
    <row r="177" spans="1:13" x14ac:dyDescent="0.25"/>
    <row r="178" spans="1:13" x14ac:dyDescent="0.25"/>
    <row r="179" spans="1:13" x14ac:dyDescent="0.25"/>
    <row r="180" spans="1:13" ht="18.75" x14ac:dyDescent="0.25">
      <c r="A180" s="10" t="s">
        <v>9</v>
      </c>
      <c r="B180" s="46" t="str">
        <f>MASTER!B21</f>
        <v>EMPLOYEE 17</v>
      </c>
      <c r="C180" s="46"/>
      <c r="D180" s="46"/>
      <c r="E180" s="46"/>
      <c r="F180" s="46"/>
      <c r="G180" s="47" t="s">
        <v>10</v>
      </c>
      <c r="H180" s="47"/>
      <c r="I180" s="46" t="str">
        <f>MASTER!C21</f>
        <v>AAO</v>
      </c>
      <c r="J180" s="46"/>
      <c r="K180" s="11"/>
      <c r="L180" s="11"/>
      <c r="M180" s="11"/>
    </row>
    <row r="181" spans="1:13" ht="17.25" x14ac:dyDescent="0.3">
      <c r="A181" s="41" t="s">
        <v>11</v>
      </c>
      <c r="B181" s="42" t="s">
        <v>15</v>
      </c>
      <c r="C181" s="42"/>
      <c r="D181" s="42"/>
      <c r="E181" s="43" t="s">
        <v>16</v>
      </c>
      <c r="F181" s="43"/>
      <c r="G181" s="43"/>
      <c r="H181" s="43" t="s">
        <v>17</v>
      </c>
      <c r="I181" s="43"/>
      <c r="J181" s="43"/>
      <c r="K181" s="43" t="s">
        <v>18</v>
      </c>
      <c r="L181" s="44"/>
      <c r="M181" s="45" t="s">
        <v>19</v>
      </c>
    </row>
    <row r="182" spans="1:13" ht="17.25" x14ac:dyDescent="0.3">
      <c r="A182" s="41"/>
      <c r="B182" s="13" t="s">
        <v>12</v>
      </c>
      <c r="C182" s="13" t="s">
        <v>13</v>
      </c>
      <c r="D182" s="13" t="s">
        <v>14</v>
      </c>
      <c r="E182" s="14" t="s">
        <v>12</v>
      </c>
      <c r="F182" s="14" t="s">
        <v>13</v>
      </c>
      <c r="G182" s="14" t="s">
        <v>14</v>
      </c>
      <c r="H182" s="14" t="s">
        <v>12</v>
      </c>
      <c r="I182" s="14" t="s">
        <v>13</v>
      </c>
      <c r="J182" s="14" t="s">
        <v>14</v>
      </c>
      <c r="K182" s="15" t="str">
        <f>IF(MASTER!E21="NO","GPF","E.CPEN.F.")</f>
        <v>GPF</v>
      </c>
      <c r="L182" s="16" t="str">
        <f>IF(MASTER!E21="NO","Other","GPF 2004")</f>
        <v>Other</v>
      </c>
      <c r="M182" s="45"/>
    </row>
    <row r="183" spans="1:13" ht="17.25" x14ac:dyDescent="0.25">
      <c r="A183" s="17">
        <v>44378</v>
      </c>
      <c r="B183" s="18">
        <f>MASTER!D21</f>
        <v>46100</v>
      </c>
      <c r="C183" s="18">
        <f>ROUND(B183*31%,0)</f>
        <v>14291</v>
      </c>
      <c r="D183" s="19">
        <f>SUM(B183:C183)</f>
        <v>60391</v>
      </c>
      <c r="E183" s="18">
        <f>B183</f>
        <v>46100</v>
      </c>
      <c r="F183" s="18">
        <f>ROUND(E183*28%,0)</f>
        <v>12908</v>
      </c>
      <c r="G183" s="19">
        <f>SUM(E183:F183)</f>
        <v>59008</v>
      </c>
      <c r="H183" s="20">
        <f t="shared" ref="H183:J185" si="40">B183-E183</f>
        <v>0</v>
      </c>
      <c r="I183" s="20">
        <f t="shared" si="40"/>
        <v>1383</v>
      </c>
      <c r="J183" s="19">
        <f t="shared" si="40"/>
        <v>1383</v>
      </c>
      <c r="K183" s="21">
        <f>IF(MASTER!E21="NO",J183,ROUND(J183*10%,0))</f>
        <v>1383</v>
      </c>
      <c r="L183" s="21">
        <f>IF(MASTER!E21="NO",0,J183-K183)</f>
        <v>0</v>
      </c>
      <c r="M183" s="22">
        <f>J183-SUM(K183:L183)</f>
        <v>0</v>
      </c>
    </row>
    <row r="184" spans="1:13" ht="17.25" x14ac:dyDescent="0.25">
      <c r="A184" s="17">
        <v>44409</v>
      </c>
      <c r="B184" s="18">
        <f>B183</f>
        <v>46100</v>
      </c>
      <c r="C184" s="18">
        <f>ROUND(B184*31%,0)</f>
        <v>14291</v>
      </c>
      <c r="D184" s="19">
        <f>SUM(B184:C184)</f>
        <v>60391</v>
      </c>
      <c r="E184" s="18">
        <f>B184</f>
        <v>46100</v>
      </c>
      <c r="F184" s="18">
        <f>ROUND(E184*28%,0)</f>
        <v>12908</v>
      </c>
      <c r="G184" s="19">
        <f>SUM(E184:F184)</f>
        <v>59008</v>
      </c>
      <c r="H184" s="20">
        <f t="shared" si="40"/>
        <v>0</v>
      </c>
      <c r="I184" s="20">
        <f t="shared" si="40"/>
        <v>1383</v>
      </c>
      <c r="J184" s="19">
        <f t="shared" si="40"/>
        <v>1383</v>
      </c>
      <c r="K184" s="21">
        <f>IF(MASTER!E21="NO",J184,ROUND(J184*10%,0))</f>
        <v>1383</v>
      </c>
      <c r="L184" s="21">
        <f>IF(MASTER!E21="NO",0,J184-K184)</f>
        <v>0</v>
      </c>
      <c r="M184" s="22">
        <f>J184-SUM(K184:L184)</f>
        <v>0</v>
      </c>
    </row>
    <row r="185" spans="1:13" ht="17.25" x14ac:dyDescent="0.25">
      <c r="A185" s="17">
        <v>44440</v>
      </c>
      <c r="B185" s="18">
        <f>B184</f>
        <v>46100</v>
      </c>
      <c r="C185" s="18">
        <f>ROUND(B185*31%,0)</f>
        <v>14291</v>
      </c>
      <c r="D185" s="19">
        <f>SUM(B185:C185)</f>
        <v>60391</v>
      </c>
      <c r="E185" s="18">
        <f>B185</f>
        <v>46100</v>
      </c>
      <c r="F185" s="18">
        <f>ROUND(E185*28%,0)</f>
        <v>12908</v>
      </c>
      <c r="G185" s="19">
        <f>SUM(E185:F185)</f>
        <v>59008</v>
      </c>
      <c r="H185" s="20">
        <f t="shared" si="40"/>
        <v>0</v>
      </c>
      <c r="I185" s="20">
        <f t="shared" si="40"/>
        <v>1383</v>
      </c>
      <c r="J185" s="19">
        <f t="shared" si="40"/>
        <v>1383</v>
      </c>
      <c r="K185" s="21">
        <f>IF(MASTER!E21="NO",J185,ROUND(J185*10%,0))</f>
        <v>1383</v>
      </c>
      <c r="L185" s="21">
        <f>IF(MASTER!E21="NO",0,J185-K185)</f>
        <v>0</v>
      </c>
      <c r="M185" s="22">
        <f>J185-SUM(K185:L185)</f>
        <v>0</v>
      </c>
    </row>
    <row r="186" spans="1:13" ht="17.25" x14ac:dyDescent="0.25">
      <c r="A186" s="23" t="s">
        <v>14</v>
      </c>
      <c r="B186" s="24">
        <f t="shared" ref="B186:M186" si="41">SUM(B183:B185)</f>
        <v>138300</v>
      </c>
      <c r="C186" s="24">
        <f t="shared" si="41"/>
        <v>42873</v>
      </c>
      <c r="D186" s="25">
        <f t="shared" si="41"/>
        <v>181173</v>
      </c>
      <c r="E186" s="24">
        <f t="shared" si="41"/>
        <v>138300</v>
      </c>
      <c r="F186" s="24">
        <f t="shared" si="41"/>
        <v>38724</v>
      </c>
      <c r="G186" s="25">
        <f t="shared" si="41"/>
        <v>177024</v>
      </c>
      <c r="H186" s="24">
        <f t="shared" si="41"/>
        <v>0</v>
      </c>
      <c r="I186" s="24">
        <f t="shared" si="41"/>
        <v>4149</v>
      </c>
      <c r="J186" s="25">
        <f t="shared" si="41"/>
        <v>4149</v>
      </c>
      <c r="K186" s="26">
        <f t="shared" si="41"/>
        <v>4149</v>
      </c>
      <c r="L186" s="26">
        <f t="shared" si="41"/>
        <v>0</v>
      </c>
      <c r="M186" s="27">
        <f t="shared" si="41"/>
        <v>0</v>
      </c>
    </row>
    <row r="187" spans="1:13" x14ac:dyDescent="0.25"/>
    <row r="188" spans="1:13" x14ac:dyDescent="0.25"/>
    <row r="189" spans="1:13" x14ac:dyDescent="0.25"/>
    <row r="190" spans="1:13" x14ac:dyDescent="0.25"/>
    <row r="191" spans="1:13" ht="18.75" x14ac:dyDescent="0.25">
      <c r="A191" s="10" t="s">
        <v>9</v>
      </c>
      <c r="B191" s="46" t="str">
        <f>MASTER!B22</f>
        <v>EMPLOYEE 18</v>
      </c>
      <c r="C191" s="46"/>
      <c r="D191" s="46"/>
      <c r="E191" s="46"/>
      <c r="F191" s="46"/>
      <c r="G191" s="47" t="s">
        <v>10</v>
      </c>
      <c r="H191" s="47"/>
      <c r="I191" s="46" t="str">
        <f>MASTER!C22</f>
        <v>LECTURER</v>
      </c>
      <c r="J191" s="46"/>
      <c r="K191" s="11"/>
      <c r="L191" s="11"/>
      <c r="M191" s="11"/>
    </row>
    <row r="192" spans="1:13" ht="17.25" x14ac:dyDescent="0.3">
      <c r="A192" s="41" t="s">
        <v>11</v>
      </c>
      <c r="B192" s="42" t="s">
        <v>15</v>
      </c>
      <c r="C192" s="42"/>
      <c r="D192" s="42"/>
      <c r="E192" s="43" t="s">
        <v>16</v>
      </c>
      <c r="F192" s="43"/>
      <c r="G192" s="43"/>
      <c r="H192" s="43" t="s">
        <v>17</v>
      </c>
      <c r="I192" s="43"/>
      <c r="J192" s="43"/>
      <c r="K192" s="43" t="s">
        <v>18</v>
      </c>
      <c r="L192" s="44"/>
      <c r="M192" s="45" t="s">
        <v>19</v>
      </c>
    </row>
    <row r="193" spans="1:13" ht="17.25" x14ac:dyDescent="0.3">
      <c r="A193" s="41"/>
      <c r="B193" s="13" t="s">
        <v>12</v>
      </c>
      <c r="C193" s="13" t="s">
        <v>13</v>
      </c>
      <c r="D193" s="13" t="s">
        <v>14</v>
      </c>
      <c r="E193" s="14" t="s">
        <v>12</v>
      </c>
      <c r="F193" s="14" t="s">
        <v>13</v>
      </c>
      <c r="G193" s="14" t="s">
        <v>14</v>
      </c>
      <c r="H193" s="14" t="s">
        <v>12</v>
      </c>
      <c r="I193" s="14" t="s">
        <v>13</v>
      </c>
      <c r="J193" s="14" t="s">
        <v>14</v>
      </c>
      <c r="K193" s="15" t="str">
        <f>IF(MASTER!E22="NO","GPF","E.CPEN.F.")</f>
        <v>E.CPEN.F.</v>
      </c>
      <c r="L193" s="16" t="str">
        <f>IF(MASTER!E22="NO","Other","GPF 2004")</f>
        <v>GPF 2004</v>
      </c>
      <c r="M193" s="45"/>
    </row>
    <row r="194" spans="1:13" ht="17.25" x14ac:dyDescent="0.25">
      <c r="A194" s="17">
        <v>44378</v>
      </c>
      <c r="B194" s="18">
        <f>MASTER!D22</f>
        <v>49900</v>
      </c>
      <c r="C194" s="18">
        <f>ROUND(B194*31%,0)</f>
        <v>15469</v>
      </c>
      <c r="D194" s="19">
        <f>SUM(B194:C194)</f>
        <v>65369</v>
      </c>
      <c r="E194" s="18">
        <f>B194</f>
        <v>49900</v>
      </c>
      <c r="F194" s="18">
        <f>ROUND(E194*28%,0)</f>
        <v>13972</v>
      </c>
      <c r="G194" s="19">
        <f>SUM(E194:F194)</f>
        <v>63872</v>
      </c>
      <c r="H194" s="20">
        <f t="shared" ref="H194:J196" si="42">B194-E194</f>
        <v>0</v>
      </c>
      <c r="I194" s="20">
        <f t="shared" si="42"/>
        <v>1497</v>
      </c>
      <c r="J194" s="19">
        <f t="shared" si="42"/>
        <v>1497</v>
      </c>
      <c r="K194" s="21">
        <f>IF(MASTER!E22="NO",J194,ROUND(J194*10%,0))</f>
        <v>150</v>
      </c>
      <c r="L194" s="21">
        <f>IF(MASTER!E22="NO",0,J194-K194)</f>
        <v>1347</v>
      </c>
      <c r="M194" s="22">
        <f>J194-SUM(K194:L194)</f>
        <v>0</v>
      </c>
    </row>
    <row r="195" spans="1:13" ht="17.25" x14ac:dyDescent="0.25">
      <c r="A195" s="17">
        <v>44409</v>
      </c>
      <c r="B195" s="18">
        <f>B194</f>
        <v>49900</v>
      </c>
      <c r="C195" s="18">
        <f>ROUND(B195*31%,0)</f>
        <v>15469</v>
      </c>
      <c r="D195" s="19">
        <f>SUM(B195:C195)</f>
        <v>65369</v>
      </c>
      <c r="E195" s="18">
        <f>B195</f>
        <v>49900</v>
      </c>
      <c r="F195" s="18">
        <f>ROUND(E195*28%,0)</f>
        <v>13972</v>
      </c>
      <c r="G195" s="19">
        <f>SUM(E195:F195)</f>
        <v>63872</v>
      </c>
      <c r="H195" s="20">
        <f t="shared" si="42"/>
        <v>0</v>
      </c>
      <c r="I195" s="20">
        <f t="shared" si="42"/>
        <v>1497</v>
      </c>
      <c r="J195" s="19">
        <f t="shared" si="42"/>
        <v>1497</v>
      </c>
      <c r="K195" s="21">
        <f>IF(MASTER!E22="NO",J195,ROUND(J195*10%,0))</f>
        <v>150</v>
      </c>
      <c r="L195" s="21">
        <f>IF(MASTER!E22="NO",0,J195-K195)</f>
        <v>1347</v>
      </c>
      <c r="M195" s="22">
        <f>J195-SUM(K195:L195)</f>
        <v>0</v>
      </c>
    </row>
    <row r="196" spans="1:13" ht="17.25" x14ac:dyDescent="0.25">
      <c r="A196" s="17">
        <v>44440</v>
      </c>
      <c r="B196" s="18">
        <f>B195</f>
        <v>49900</v>
      </c>
      <c r="C196" s="18">
        <f>ROUND(B196*31%,0)</f>
        <v>15469</v>
      </c>
      <c r="D196" s="19">
        <f>SUM(B196:C196)</f>
        <v>65369</v>
      </c>
      <c r="E196" s="18">
        <f>B196</f>
        <v>49900</v>
      </c>
      <c r="F196" s="18">
        <f>ROUND(E196*28%,0)</f>
        <v>13972</v>
      </c>
      <c r="G196" s="19">
        <f>SUM(E196:F196)</f>
        <v>63872</v>
      </c>
      <c r="H196" s="20">
        <f t="shared" si="42"/>
        <v>0</v>
      </c>
      <c r="I196" s="20">
        <f t="shared" si="42"/>
        <v>1497</v>
      </c>
      <c r="J196" s="19">
        <f t="shared" si="42"/>
        <v>1497</v>
      </c>
      <c r="K196" s="21">
        <f>IF(MASTER!E22="NO",J196,ROUND(J196*10%,0))</f>
        <v>150</v>
      </c>
      <c r="L196" s="21">
        <f>IF(MASTER!E22="NO",0,J196-K196)</f>
        <v>1347</v>
      </c>
      <c r="M196" s="22">
        <f>J196-SUM(K196:L196)</f>
        <v>0</v>
      </c>
    </row>
    <row r="197" spans="1:13" ht="17.25" x14ac:dyDescent="0.25">
      <c r="A197" s="23" t="s">
        <v>14</v>
      </c>
      <c r="B197" s="24">
        <f t="shared" ref="B197:M197" si="43">SUM(B194:B196)</f>
        <v>149700</v>
      </c>
      <c r="C197" s="24">
        <f t="shared" si="43"/>
        <v>46407</v>
      </c>
      <c r="D197" s="25">
        <f t="shared" si="43"/>
        <v>196107</v>
      </c>
      <c r="E197" s="24">
        <f t="shared" si="43"/>
        <v>149700</v>
      </c>
      <c r="F197" s="24">
        <f t="shared" si="43"/>
        <v>41916</v>
      </c>
      <c r="G197" s="25">
        <f t="shared" si="43"/>
        <v>191616</v>
      </c>
      <c r="H197" s="24">
        <f t="shared" si="43"/>
        <v>0</v>
      </c>
      <c r="I197" s="24">
        <f t="shared" si="43"/>
        <v>4491</v>
      </c>
      <c r="J197" s="25">
        <f t="shared" si="43"/>
        <v>4491</v>
      </c>
      <c r="K197" s="26">
        <f t="shared" si="43"/>
        <v>450</v>
      </c>
      <c r="L197" s="26">
        <f t="shared" si="43"/>
        <v>4041</v>
      </c>
      <c r="M197" s="27">
        <f t="shared" si="43"/>
        <v>0</v>
      </c>
    </row>
    <row r="198" spans="1:13" x14ac:dyDescent="0.25"/>
    <row r="199" spans="1:13" x14ac:dyDescent="0.25"/>
    <row r="200" spans="1:13" x14ac:dyDescent="0.25"/>
    <row r="201" spans="1:13" x14ac:dyDescent="0.25"/>
    <row r="202" spans="1:13" ht="18.75" x14ac:dyDescent="0.25">
      <c r="A202" s="10" t="s">
        <v>9</v>
      </c>
      <c r="B202" s="46" t="str">
        <f>MASTER!B23</f>
        <v>EMPLOYEE 19</v>
      </c>
      <c r="C202" s="46"/>
      <c r="D202" s="46"/>
      <c r="E202" s="46"/>
      <c r="F202" s="46"/>
      <c r="G202" s="47" t="s">
        <v>10</v>
      </c>
      <c r="H202" s="47"/>
      <c r="I202" s="46" t="str">
        <f>MASTER!C23</f>
        <v>LECTURER</v>
      </c>
      <c r="J202" s="46"/>
      <c r="K202" s="11"/>
      <c r="L202" s="11"/>
      <c r="M202" s="11"/>
    </row>
    <row r="203" spans="1:13" ht="17.25" x14ac:dyDescent="0.3">
      <c r="A203" s="41" t="s">
        <v>11</v>
      </c>
      <c r="B203" s="42" t="s">
        <v>15</v>
      </c>
      <c r="C203" s="42"/>
      <c r="D203" s="42"/>
      <c r="E203" s="43" t="s">
        <v>16</v>
      </c>
      <c r="F203" s="43"/>
      <c r="G203" s="43"/>
      <c r="H203" s="43" t="s">
        <v>17</v>
      </c>
      <c r="I203" s="43"/>
      <c r="J203" s="43"/>
      <c r="K203" s="43" t="s">
        <v>18</v>
      </c>
      <c r="L203" s="44"/>
      <c r="M203" s="45" t="s">
        <v>19</v>
      </c>
    </row>
    <row r="204" spans="1:13" ht="17.25" x14ac:dyDescent="0.3">
      <c r="A204" s="41"/>
      <c r="B204" s="13" t="s">
        <v>12</v>
      </c>
      <c r="C204" s="13" t="s">
        <v>13</v>
      </c>
      <c r="D204" s="13" t="s">
        <v>14</v>
      </c>
      <c r="E204" s="14" t="s">
        <v>12</v>
      </c>
      <c r="F204" s="14" t="s">
        <v>13</v>
      </c>
      <c r="G204" s="14" t="s">
        <v>14</v>
      </c>
      <c r="H204" s="14" t="s">
        <v>12</v>
      </c>
      <c r="I204" s="14" t="s">
        <v>13</v>
      </c>
      <c r="J204" s="14" t="s">
        <v>14</v>
      </c>
      <c r="K204" s="15" t="str">
        <f>IF(MASTER!E23="NO","GPF","E.CPEN.F.")</f>
        <v>E.CPEN.F.</v>
      </c>
      <c r="L204" s="16" t="str">
        <f>IF(MASTER!E23="NO","Other","GPF 2004")</f>
        <v>GPF 2004</v>
      </c>
      <c r="M204" s="45"/>
    </row>
    <row r="205" spans="1:13" ht="17.25" x14ac:dyDescent="0.25">
      <c r="A205" s="17">
        <v>44378</v>
      </c>
      <c r="B205" s="18">
        <f>MASTER!D23</f>
        <v>49900</v>
      </c>
      <c r="C205" s="18">
        <f>ROUND(B205*31%,0)</f>
        <v>15469</v>
      </c>
      <c r="D205" s="19">
        <f>SUM(B205:C205)</f>
        <v>65369</v>
      </c>
      <c r="E205" s="18">
        <f>B205</f>
        <v>49900</v>
      </c>
      <c r="F205" s="18">
        <f>ROUND(E205*28%,0)</f>
        <v>13972</v>
      </c>
      <c r="G205" s="19">
        <f>SUM(E205:F205)</f>
        <v>63872</v>
      </c>
      <c r="H205" s="20">
        <f t="shared" ref="H205:J207" si="44">B205-E205</f>
        <v>0</v>
      </c>
      <c r="I205" s="20">
        <f t="shared" si="44"/>
        <v>1497</v>
      </c>
      <c r="J205" s="19">
        <f t="shared" si="44"/>
        <v>1497</v>
      </c>
      <c r="K205" s="21">
        <f>IF(MASTER!E23="NO",J205,ROUND(J205*10%,0))</f>
        <v>150</v>
      </c>
      <c r="L205" s="21">
        <f>IF(MASTER!E23="NO",0,J205-K205)</f>
        <v>1347</v>
      </c>
      <c r="M205" s="22">
        <f>J205-SUM(K205:L205)</f>
        <v>0</v>
      </c>
    </row>
    <row r="206" spans="1:13" ht="17.25" x14ac:dyDescent="0.25">
      <c r="A206" s="17">
        <v>44409</v>
      </c>
      <c r="B206" s="18">
        <f>B205</f>
        <v>49900</v>
      </c>
      <c r="C206" s="18">
        <f>ROUND(B206*31%,0)</f>
        <v>15469</v>
      </c>
      <c r="D206" s="19">
        <f>SUM(B206:C206)</f>
        <v>65369</v>
      </c>
      <c r="E206" s="18">
        <f>B206</f>
        <v>49900</v>
      </c>
      <c r="F206" s="18">
        <f>ROUND(E206*28%,0)</f>
        <v>13972</v>
      </c>
      <c r="G206" s="19">
        <f>SUM(E206:F206)</f>
        <v>63872</v>
      </c>
      <c r="H206" s="20">
        <f t="shared" si="44"/>
        <v>0</v>
      </c>
      <c r="I206" s="20">
        <f t="shared" si="44"/>
        <v>1497</v>
      </c>
      <c r="J206" s="19">
        <f t="shared" si="44"/>
        <v>1497</v>
      </c>
      <c r="K206" s="21">
        <f>IF(MASTER!E23="NO",J206,ROUND(J206*10%,0))</f>
        <v>150</v>
      </c>
      <c r="L206" s="21">
        <f>IF(MASTER!E23="NO",0,J206-K206)</f>
        <v>1347</v>
      </c>
      <c r="M206" s="22">
        <f>J206-SUM(K206:L206)</f>
        <v>0</v>
      </c>
    </row>
    <row r="207" spans="1:13" ht="17.25" x14ac:dyDescent="0.25">
      <c r="A207" s="17">
        <v>44440</v>
      </c>
      <c r="B207" s="18">
        <f>B206</f>
        <v>49900</v>
      </c>
      <c r="C207" s="18">
        <f>ROUND(B207*31%,0)</f>
        <v>15469</v>
      </c>
      <c r="D207" s="19">
        <f>SUM(B207:C207)</f>
        <v>65369</v>
      </c>
      <c r="E207" s="18">
        <f>B207</f>
        <v>49900</v>
      </c>
      <c r="F207" s="18">
        <f>ROUND(E207*28%,0)</f>
        <v>13972</v>
      </c>
      <c r="G207" s="19">
        <f>SUM(E207:F207)</f>
        <v>63872</v>
      </c>
      <c r="H207" s="20">
        <f t="shared" si="44"/>
        <v>0</v>
      </c>
      <c r="I207" s="20">
        <f t="shared" si="44"/>
        <v>1497</v>
      </c>
      <c r="J207" s="19">
        <f t="shared" si="44"/>
        <v>1497</v>
      </c>
      <c r="K207" s="21">
        <f>IF(MASTER!E23="NO",J207,ROUND(J207*10%,0))</f>
        <v>150</v>
      </c>
      <c r="L207" s="21">
        <f>IF(MASTER!E23="NO",0,J207-K207)</f>
        <v>1347</v>
      </c>
      <c r="M207" s="22">
        <f>J207-SUM(K207:L207)</f>
        <v>0</v>
      </c>
    </row>
    <row r="208" spans="1:13" ht="17.25" x14ac:dyDescent="0.25">
      <c r="A208" s="23" t="s">
        <v>14</v>
      </c>
      <c r="B208" s="24">
        <f t="shared" ref="B208:M208" si="45">SUM(B205:B207)</f>
        <v>149700</v>
      </c>
      <c r="C208" s="24">
        <f t="shared" si="45"/>
        <v>46407</v>
      </c>
      <c r="D208" s="25">
        <f t="shared" si="45"/>
        <v>196107</v>
      </c>
      <c r="E208" s="24">
        <f t="shared" si="45"/>
        <v>149700</v>
      </c>
      <c r="F208" s="24">
        <f t="shared" si="45"/>
        <v>41916</v>
      </c>
      <c r="G208" s="25">
        <f t="shared" si="45"/>
        <v>191616</v>
      </c>
      <c r="H208" s="24">
        <f t="shared" si="45"/>
        <v>0</v>
      </c>
      <c r="I208" s="24">
        <f t="shared" si="45"/>
        <v>4491</v>
      </c>
      <c r="J208" s="25">
        <f t="shared" si="45"/>
        <v>4491</v>
      </c>
      <c r="K208" s="26">
        <f t="shared" si="45"/>
        <v>450</v>
      </c>
      <c r="L208" s="26">
        <f t="shared" si="45"/>
        <v>4041</v>
      </c>
      <c r="M208" s="27">
        <f t="shared" si="45"/>
        <v>0</v>
      </c>
    </row>
    <row r="209" spans="1:13" x14ac:dyDescent="0.25"/>
    <row r="210" spans="1:13" x14ac:dyDescent="0.25"/>
    <row r="211" spans="1:13" x14ac:dyDescent="0.25"/>
    <row r="212" spans="1:13" x14ac:dyDescent="0.25"/>
    <row r="213" spans="1:13" ht="18.75" x14ac:dyDescent="0.25">
      <c r="A213" s="10" t="s">
        <v>9</v>
      </c>
      <c r="B213" s="46" t="str">
        <f>MASTER!B24</f>
        <v>EMPLOYEE 20</v>
      </c>
      <c r="C213" s="46"/>
      <c r="D213" s="46"/>
      <c r="E213" s="46"/>
      <c r="F213" s="46"/>
      <c r="G213" s="47" t="s">
        <v>10</v>
      </c>
      <c r="H213" s="47"/>
      <c r="I213" s="46" t="str">
        <f>MASTER!C24</f>
        <v>LECTURER</v>
      </c>
      <c r="J213" s="46"/>
      <c r="K213" s="11"/>
      <c r="L213" s="11"/>
      <c r="M213" s="11"/>
    </row>
    <row r="214" spans="1:13" ht="17.25" x14ac:dyDescent="0.3">
      <c r="A214" s="41" t="s">
        <v>11</v>
      </c>
      <c r="B214" s="42" t="s">
        <v>15</v>
      </c>
      <c r="C214" s="42"/>
      <c r="D214" s="42"/>
      <c r="E214" s="43" t="s">
        <v>16</v>
      </c>
      <c r="F214" s="43"/>
      <c r="G214" s="43"/>
      <c r="H214" s="43" t="s">
        <v>17</v>
      </c>
      <c r="I214" s="43"/>
      <c r="J214" s="43"/>
      <c r="K214" s="43" t="s">
        <v>18</v>
      </c>
      <c r="L214" s="44"/>
      <c r="M214" s="45" t="s">
        <v>19</v>
      </c>
    </row>
    <row r="215" spans="1:13" ht="17.25" x14ac:dyDescent="0.3">
      <c r="A215" s="41"/>
      <c r="B215" s="13" t="s">
        <v>12</v>
      </c>
      <c r="C215" s="13" t="s">
        <v>13</v>
      </c>
      <c r="D215" s="13" t="s">
        <v>14</v>
      </c>
      <c r="E215" s="14" t="s">
        <v>12</v>
      </c>
      <c r="F215" s="14" t="s">
        <v>13</v>
      </c>
      <c r="G215" s="14" t="s">
        <v>14</v>
      </c>
      <c r="H215" s="14" t="s">
        <v>12</v>
      </c>
      <c r="I215" s="14" t="s">
        <v>13</v>
      </c>
      <c r="J215" s="14" t="s">
        <v>14</v>
      </c>
      <c r="K215" s="15" t="str">
        <f>IF(MASTER!E24="NO","GPF","E.CPEN.F.")</f>
        <v>GPF</v>
      </c>
      <c r="L215" s="16" t="str">
        <f>IF(MASTER!E24="NO","Other","GPF 2004")</f>
        <v>Other</v>
      </c>
      <c r="M215" s="45"/>
    </row>
    <row r="216" spans="1:13" ht="17.25" x14ac:dyDescent="0.25">
      <c r="A216" s="17">
        <v>44378</v>
      </c>
      <c r="B216" s="18">
        <f>MASTER!D24</f>
        <v>65000</v>
      </c>
      <c r="C216" s="18">
        <f>ROUND(B216*31%,0)</f>
        <v>20150</v>
      </c>
      <c r="D216" s="19">
        <f>SUM(B216:C216)</f>
        <v>85150</v>
      </c>
      <c r="E216" s="18">
        <f>B216</f>
        <v>65000</v>
      </c>
      <c r="F216" s="18">
        <f>ROUND(E216*28%,0)</f>
        <v>18200</v>
      </c>
      <c r="G216" s="19">
        <f>SUM(E216:F216)</f>
        <v>83200</v>
      </c>
      <c r="H216" s="20">
        <f t="shared" ref="H216:J218" si="46">B216-E216</f>
        <v>0</v>
      </c>
      <c r="I216" s="20">
        <f t="shared" si="46"/>
        <v>1950</v>
      </c>
      <c r="J216" s="19">
        <f t="shared" si="46"/>
        <v>1950</v>
      </c>
      <c r="K216" s="21">
        <f>IF(MASTER!E24="NO",J216,ROUND(J216*10%,0))</f>
        <v>1950</v>
      </c>
      <c r="L216" s="21">
        <f>IF(MASTER!E24="NO",0,J216-K216)</f>
        <v>0</v>
      </c>
      <c r="M216" s="22">
        <f>J216-SUM(K216:L216)</f>
        <v>0</v>
      </c>
    </row>
    <row r="217" spans="1:13" ht="17.25" x14ac:dyDescent="0.25">
      <c r="A217" s="17">
        <v>44409</v>
      </c>
      <c r="B217" s="18">
        <f>B216</f>
        <v>65000</v>
      </c>
      <c r="C217" s="18">
        <f>ROUND(B217*31%,0)</f>
        <v>20150</v>
      </c>
      <c r="D217" s="19">
        <f>SUM(B217:C217)</f>
        <v>85150</v>
      </c>
      <c r="E217" s="18">
        <f>B217</f>
        <v>65000</v>
      </c>
      <c r="F217" s="18">
        <f>ROUND(E217*28%,0)</f>
        <v>18200</v>
      </c>
      <c r="G217" s="19">
        <f>SUM(E217:F217)</f>
        <v>83200</v>
      </c>
      <c r="H217" s="20">
        <f t="shared" si="46"/>
        <v>0</v>
      </c>
      <c r="I217" s="20">
        <f t="shared" si="46"/>
        <v>1950</v>
      </c>
      <c r="J217" s="19">
        <f t="shared" si="46"/>
        <v>1950</v>
      </c>
      <c r="K217" s="21">
        <f>IF(MASTER!E24="NO",J217,ROUND(J217*10%,0))</f>
        <v>1950</v>
      </c>
      <c r="L217" s="21">
        <f>IF(MASTER!E24="NO",0,J217-K217)</f>
        <v>0</v>
      </c>
      <c r="M217" s="22">
        <f>J217-SUM(K217:L217)</f>
        <v>0</v>
      </c>
    </row>
    <row r="218" spans="1:13" ht="17.25" x14ac:dyDescent="0.25">
      <c r="A218" s="17">
        <v>44440</v>
      </c>
      <c r="B218" s="18">
        <f>B217</f>
        <v>65000</v>
      </c>
      <c r="C218" s="18">
        <f>ROUND(B218*31%,0)</f>
        <v>20150</v>
      </c>
      <c r="D218" s="19">
        <f>SUM(B218:C218)</f>
        <v>85150</v>
      </c>
      <c r="E218" s="18">
        <f>B218</f>
        <v>65000</v>
      </c>
      <c r="F218" s="18">
        <f>ROUND(E218*28%,0)</f>
        <v>18200</v>
      </c>
      <c r="G218" s="19">
        <f>SUM(E218:F218)</f>
        <v>83200</v>
      </c>
      <c r="H218" s="20">
        <f t="shared" si="46"/>
        <v>0</v>
      </c>
      <c r="I218" s="20">
        <f t="shared" si="46"/>
        <v>1950</v>
      </c>
      <c r="J218" s="19">
        <f t="shared" si="46"/>
        <v>1950</v>
      </c>
      <c r="K218" s="21">
        <f>IF(MASTER!E24="NO",J218,ROUND(J218*10%,0))</f>
        <v>1950</v>
      </c>
      <c r="L218" s="21">
        <f>IF(MASTER!E24="NO",0,J218-K218)</f>
        <v>0</v>
      </c>
      <c r="M218" s="22">
        <f>J218-SUM(K218:L218)</f>
        <v>0</v>
      </c>
    </row>
    <row r="219" spans="1:13" ht="17.25" x14ac:dyDescent="0.25">
      <c r="A219" s="23" t="s">
        <v>14</v>
      </c>
      <c r="B219" s="24">
        <f t="shared" ref="B219:M219" si="47">SUM(B216:B218)</f>
        <v>195000</v>
      </c>
      <c r="C219" s="24">
        <f t="shared" si="47"/>
        <v>60450</v>
      </c>
      <c r="D219" s="25">
        <f t="shared" si="47"/>
        <v>255450</v>
      </c>
      <c r="E219" s="24">
        <f t="shared" si="47"/>
        <v>195000</v>
      </c>
      <c r="F219" s="24">
        <f t="shared" si="47"/>
        <v>54600</v>
      </c>
      <c r="G219" s="25">
        <f t="shared" si="47"/>
        <v>249600</v>
      </c>
      <c r="H219" s="24">
        <f t="shared" si="47"/>
        <v>0</v>
      </c>
      <c r="I219" s="24">
        <f t="shared" si="47"/>
        <v>5850</v>
      </c>
      <c r="J219" s="25">
        <f t="shared" si="47"/>
        <v>5850</v>
      </c>
      <c r="K219" s="26">
        <f t="shared" si="47"/>
        <v>5850</v>
      </c>
      <c r="L219" s="26">
        <f t="shared" si="47"/>
        <v>0</v>
      </c>
      <c r="M219" s="27">
        <f t="shared" si="47"/>
        <v>0</v>
      </c>
    </row>
    <row r="220" spans="1:13" x14ac:dyDescent="0.25"/>
    <row r="221" spans="1:13" x14ac:dyDescent="0.25"/>
    <row r="222" spans="1:13" x14ac:dyDescent="0.25"/>
    <row r="223" spans="1:13" x14ac:dyDescent="0.25"/>
    <row r="224" spans="1:13" ht="18.75" x14ac:dyDescent="0.25">
      <c r="A224" s="10" t="s">
        <v>9</v>
      </c>
      <c r="B224" s="46" t="str">
        <f>MASTER!B25</f>
        <v>EMPLOYEE 21</v>
      </c>
      <c r="C224" s="46"/>
      <c r="D224" s="46"/>
      <c r="E224" s="46"/>
      <c r="F224" s="46"/>
      <c r="G224" s="47" t="s">
        <v>10</v>
      </c>
      <c r="H224" s="47"/>
      <c r="I224" s="46" t="str">
        <f>MASTER!C25</f>
        <v>LECTURER</v>
      </c>
      <c r="J224" s="46"/>
      <c r="K224" s="11"/>
      <c r="L224" s="11"/>
      <c r="M224" s="11"/>
    </row>
    <row r="225" spans="1:13" ht="17.25" x14ac:dyDescent="0.3">
      <c r="A225" s="41" t="s">
        <v>11</v>
      </c>
      <c r="B225" s="42" t="s">
        <v>15</v>
      </c>
      <c r="C225" s="42"/>
      <c r="D225" s="42"/>
      <c r="E225" s="43" t="s">
        <v>16</v>
      </c>
      <c r="F225" s="43"/>
      <c r="G225" s="43"/>
      <c r="H225" s="43" t="s">
        <v>17</v>
      </c>
      <c r="I225" s="43"/>
      <c r="J225" s="43"/>
      <c r="K225" s="43" t="s">
        <v>18</v>
      </c>
      <c r="L225" s="44"/>
      <c r="M225" s="45" t="s">
        <v>19</v>
      </c>
    </row>
    <row r="226" spans="1:13" ht="17.25" x14ac:dyDescent="0.3">
      <c r="A226" s="41"/>
      <c r="B226" s="13" t="s">
        <v>12</v>
      </c>
      <c r="C226" s="13" t="s">
        <v>13</v>
      </c>
      <c r="D226" s="13" t="s">
        <v>14</v>
      </c>
      <c r="E226" s="14" t="s">
        <v>12</v>
      </c>
      <c r="F226" s="14" t="s">
        <v>13</v>
      </c>
      <c r="G226" s="14" t="s">
        <v>14</v>
      </c>
      <c r="H226" s="14" t="s">
        <v>12</v>
      </c>
      <c r="I226" s="14" t="s">
        <v>13</v>
      </c>
      <c r="J226" s="14" t="s">
        <v>14</v>
      </c>
      <c r="K226" s="15" t="str">
        <f>IF(MASTER!E25="NO","GPF","E.CPEN.F.")</f>
        <v>GPF</v>
      </c>
      <c r="L226" s="16" t="str">
        <f>IF(MASTER!E25="NO","Other","GPF 2004")</f>
        <v>Other</v>
      </c>
      <c r="M226" s="45"/>
    </row>
    <row r="227" spans="1:13" ht="17.25" x14ac:dyDescent="0.25">
      <c r="A227" s="17">
        <v>44378</v>
      </c>
      <c r="B227" s="18">
        <f>MASTER!D25</f>
        <v>80200</v>
      </c>
      <c r="C227" s="18">
        <f>ROUND(B227*31%,0)</f>
        <v>24862</v>
      </c>
      <c r="D227" s="19">
        <f>SUM(B227:C227)</f>
        <v>105062</v>
      </c>
      <c r="E227" s="18">
        <f>B227</f>
        <v>80200</v>
      </c>
      <c r="F227" s="18">
        <f>ROUND(E227*28%,0)</f>
        <v>22456</v>
      </c>
      <c r="G227" s="19">
        <f>SUM(E227:F227)</f>
        <v>102656</v>
      </c>
      <c r="H227" s="20">
        <f t="shared" ref="H227:J229" si="48">B227-E227</f>
        <v>0</v>
      </c>
      <c r="I227" s="20">
        <f t="shared" si="48"/>
        <v>2406</v>
      </c>
      <c r="J227" s="19">
        <f t="shared" si="48"/>
        <v>2406</v>
      </c>
      <c r="K227" s="21">
        <f>IF(MASTER!E25="NO",J227,ROUND(J227*10%,0))</f>
        <v>2406</v>
      </c>
      <c r="L227" s="21">
        <f>IF(MASTER!E25="NO",0,J227-K227)</f>
        <v>0</v>
      </c>
      <c r="M227" s="22">
        <f>J227-SUM(K227:L227)</f>
        <v>0</v>
      </c>
    </row>
    <row r="228" spans="1:13" ht="17.25" x14ac:dyDescent="0.25">
      <c r="A228" s="17">
        <v>44409</v>
      </c>
      <c r="B228" s="18">
        <f>B227</f>
        <v>80200</v>
      </c>
      <c r="C228" s="18">
        <f>ROUND(B228*31%,0)</f>
        <v>24862</v>
      </c>
      <c r="D228" s="19">
        <f>SUM(B228:C228)</f>
        <v>105062</v>
      </c>
      <c r="E228" s="18">
        <f>B228</f>
        <v>80200</v>
      </c>
      <c r="F228" s="18">
        <f>ROUND(E228*28%,0)</f>
        <v>22456</v>
      </c>
      <c r="G228" s="19">
        <f>SUM(E228:F228)</f>
        <v>102656</v>
      </c>
      <c r="H228" s="20">
        <f t="shared" si="48"/>
        <v>0</v>
      </c>
      <c r="I228" s="20">
        <f t="shared" si="48"/>
        <v>2406</v>
      </c>
      <c r="J228" s="19">
        <f t="shared" si="48"/>
        <v>2406</v>
      </c>
      <c r="K228" s="21">
        <f>IF(MASTER!E25="NO",J228,ROUND(J228*10%,0))</f>
        <v>2406</v>
      </c>
      <c r="L228" s="21">
        <f>IF(MASTER!E25="NO",0,J228-K228)</f>
        <v>0</v>
      </c>
      <c r="M228" s="22">
        <f>J228-SUM(K228:L228)</f>
        <v>0</v>
      </c>
    </row>
    <row r="229" spans="1:13" ht="17.25" x14ac:dyDescent="0.25">
      <c r="A229" s="17">
        <v>44440</v>
      </c>
      <c r="B229" s="18">
        <f>B228</f>
        <v>80200</v>
      </c>
      <c r="C229" s="18">
        <f>ROUND(B229*31%,0)</f>
        <v>24862</v>
      </c>
      <c r="D229" s="19">
        <f>SUM(B229:C229)</f>
        <v>105062</v>
      </c>
      <c r="E229" s="18">
        <f>B229</f>
        <v>80200</v>
      </c>
      <c r="F229" s="18">
        <f>ROUND(E229*28%,0)</f>
        <v>22456</v>
      </c>
      <c r="G229" s="19">
        <f>SUM(E229:F229)</f>
        <v>102656</v>
      </c>
      <c r="H229" s="20">
        <f t="shared" si="48"/>
        <v>0</v>
      </c>
      <c r="I229" s="20">
        <f t="shared" si="48"/>
        <v>2406</v>
      </c>
      <c r="J229" s="19">
        <f t="shared" si="48"/>
        <v>2406</v>
      </c>
      <c r="K229" s="21">
        <f>IF(MASTER!E25="NO",J229,ROUND(J229*10%,0))</f>
        <v>2406</v>
      </c>
      <c r="L229" s="21">
        <f>IF(MASTER!E25="NO",0,J229-K229)</f>
        <v>0</v>
      </c>
      <c r="M229" s="22">
        <f>J229-SUM(K229:L229)</f>
        <v>0</v>
      </c>
    </row>
    <row r="230" spans="1:13" ht="17.25" x14ac:dyDescent="0.25">
      <c r="A230" s="23" t="s">
        <v>14</v>
      </c>
      <c r="B230" s="24">
        <f t="shared" ref="B230:M230" si="49">SUM(B227:B229)</f>
        <v>240600</v>
      </c>
      <c r="C230" s="24">
        <f t="shared" si="49"/>
        <v>74586</v>
      </c>
      <c r="D230" s="25">
        <f t="shared" si="49"/>
        <v>315186</v>
      </c>
      <c r="E230" s="24">
        <f t="shared" si="49"/>
        <v>240600</v>
      </c>
      <c r="F230" s="24">
        <f t="shared" si="49"/>
        <v>67368</v>
      </c>
      <c r="G230" s="25">
        <f t="shared" si="49"/>
        <v>307968</v>
      </c>
      <c r="H230" s="24">
        <f t="shared" si="49"/>
        <v>0</v>
      </c>
      <c r="I230" s="24">
        <f t="shared" si="49"/>
        <v>7218</v>
      </c>
      <c r="J230" s="25">
        <f t="shared" si="49"/>
        <v>7218</v>
      </c>
      <c r="K230" s="26">
        <f t="shared" si="49"/>
        <v>7218</v>
      </c>
      <c r="L230" s="26">
        <f t="shared" si="49"/>
        <v>0</v>
      </c>
      <c r="M230" s="27">
        <f t="shared" si="49"/>
        <v>0</v>
      </c>
    </row>
    <row r="231" spans="1:13" x14ac:dyDescent="0.25"/>
    <row r="232" spans="1:13" x14ac:dyDescent="0.25"/>
    <row r="233" spans="1:13" x14ac:dyDescent="0.25"/>
    <row r="234" spans="1:13" x14ac:dyDescent="0.25"/>
    <row r="235" spans="1:13" ht="18.75" x14ac:dyDescent="0.25">
      <c r="A235" s="10" t="s">
        <v>9</v>
      </c>
      <c r="B235" s="46" t="str">
        <f>MASTER!B26</f>
        <v>EMPLOYEE 22</v>
      </c>
      <c r="C235" s="46"/>
      <c r="D235" s="46"/>
      <c r="E235" s="46"/>
      <c r="F235" s="46"/>
      <c r="G235" s="47" t="s">
        <v>10</v>
      </c>
      <c r="H235" s="47"/>
      <c r="I235" s="46" t="str">
        <f>MASTER!C26</f>
        <v>LECTURER</v>
      </c>
      <c r="J235" s="46"/>
      <c r="K235" s="11"/>
      <c r="L235" s="11"/>
      <c r="M235" s="11"/>
    </row>
    <row r="236" spans="1:13" ht="17.25" x14ac:dyDescent="0.3">
      <c r="A236" s="41" t="s">
        <v>11</v>
      </c>
      <c r="B236" s="42" t="s">
        <v>15</v>
      </c>
      <c r="C236" s="42"/>
      <c r="D236" s="42"/>
      <c r="E236" s="43" t="s">
        <v>16</v>
      </c>
      <c r="F236" s="43"/>
      <c r="G236" s="43"/>
      <c r="H236" s="43" t="s">
        <v>17</v>
      </c>
      <c r="I236" s="43"/>
      <c r="J236" s="43"/>
      <c r="K236" s="43" t="s">
        <v>18</v>
      </c>
      <c r="L236" s="44"/>
      <c r="M236" s="45" t="s">
        <v>19</v>
      </c>
    </row>
    <row r="237" spans="1:13" ht="17.25" x14ac:dyDescent="0.3">
      <c r="A237" s="41"/>
      <c r="B237" s="13" t="s">
        <v>12</v>
      </c>
      <c r="C237" s="13" t="s">
        <v>13</v>
      </c>
      <c r="D237" s="13" t="s">
        <v>14</v>
      </c>
      <c r="E237" s="14" t="s">
        <v>12</v>
      </c>
      <c r="F237" s="14" t="s">
        <v>13</v>
      </c>
      <c r="G237" s="14" t="s">
        <v>14</v>
      </c>
      <c r="H237" s="14" t="s">
        <v>12</v>
      </c>
      <c r="I237" s="14" t="s">
        <v>13</v>
      </c>
      <c r="J237" s="14" t="s">
        <v>14</v>
      </c>
      <c r="K237" s="15" t="str">
        <f>IF(MASTER!E26="NO","GPF","E.CPEN.F.")</f>
        <v>GPF</v>
      </c>
      <c r="L237" s="16" t="str">
        <f>IF(MASTER!E26="NO","Other","GPF 2004")</f>
        <v>Other</v>
      </c>
      <c r="M237" s="45"/>
    </row>
    <row r="238" spans="1:13" ht="17.25" x14ac:dyDescent="0.25">
      <c r="A238" s="17">
        <v>44378</v>
      </c>
      <c r="B238" s="18">
        <f>MASTER!D26</f>
        <v>80200</v>
      </c>
      <c r="C238" s="18">
        <f>ROUND(B238*31%,0)</f>
        <v>24862</v>
      </c>
      <c r="D238" s="19">
        <f>SUM(B238:C238)</f>
        <v>105062</v>
      </c>
      <c r="E238" s="18">
        <f>B238</f>
        <v>80200</v>
      </c>
      <c r="F238" s="18">
        <f>ROUND(E238*28%,0)</f>
        <v>22456</v>
      </c>
      <c r="G238" s="19">
        <f>SUM(E238:F238)</f>
        <v>102656</v>
      </c>
      <c r="H238" s="20">
        <f t="shared" ref="H238:J240" si="50">B238-E238</f>
        <v>0</v>
      </c>
      <c r="I238" s="20">
        <f t="shared" si="50"/>
        <v>2406</v>
      </c>
      <c r="J238" s="19">
        <f t="shared" si="50"/>
        <v>2406</v>
      </c>
      <c r="K238" s="21">
        <f>IF(MASTER!E26="NO",J238,ROUND(J238*10%,0))</f>
        <v>2406</v>
      </c>
      <c r="L238" s="21">
        <f>IF(MASTER!E26="NO",0,J238-K238)</f>
        <v>0</v>
      </c>
      <c r="M238" s="22">
        <f>J238-SUM(K238:L238)</f>
        <v>0</v>
      </c>
    </row>
    <row r="239" spans="1:13" ht="17.25" x14ac:dyDescent="0.25">
      <c r="A239" s="17">
        <v>44409</v>
      </c>
      <c r="B239" s="18">
        <f>B238</f>
        <v>80200</v>
      </c>
      <c r="C239" s="18">
        <f>ROUND(B239*31%,0)</f>
        <v>24862</v>
      </c>
      <c r="D239" s="19">
        <f>SUM(B239:C239)</f>
        <v>105062</v>
      </c>
      <c r="E239" s="18">
        <f>B239</f>
        <v>80200</v>
      </c>
      <c r="F239" s="18">
        <f>ROUND(E239*28%,0)</f>
        <v>22456</v>
      </c>
      <c r="G239" s="19">
        <f>SUM(E239:F239)</f>
        <v>102656</v>
      </c>
      <c r="H239" s="20">
        <f t="shared" si="50"/>
        <v>0</v>
      </c>
      <c r="I239" s="20">
        <f t="shared" si="50"/>
        <v>2406</v>
      </c>
      <c r="J239" s="19">
        <f t="shared" si="50"/>
        <v>2406</v>
      </c>
      <c r="K239" s="21">
        <f>IF(MASTER!E26="NO",J239,ROUND(J239*10%,0))</f>
        <v>2406</v>
      </c>
      <c r="L239" s="21">
        <f>IF(MASTER!E26="NO",0,J239-K239)</f>
        <v>0</v>
      </c>
      <c r="M239" s="22">
        <f>J239-SUM(K239:L239)</f>
        <v>0</v>
      </c>
    </row>
    <row r="240" spans="1:13" ht="17.25" x14ac:dyDescent="0.25">
      <c r="A240" s="17">
        <v>44440</v>
      </c>
      <c r="B240" s="18">
        <f>B239</f>
        <v>80200</v>
      </c>
      <c r="C240" s="18">
        <f>ROUND(B240*31%,0)</f>
        <v>24862</v>
      </c>
      <c r="D240" s="19">
        <f>SUM(B240:C240)</f>
        <v>105062</v>
      </c>
      <c r="E240" s="18">
        <f>B240</f>
        <v>80200</v>
      </c>
      <c r="F240" s="18">
        <f>ROUND(E240*28%,0)</f>
        <v>22456</v>
      </c>
      <c r="G240" s="19">
        <f>SUM(E240:F240)</f>
        <v>102656</v>
      </c>
      <c r="H240" s="20">
        <f t="shared" si="50"/>
        <v>0</v>
      </c>
      <c r="I240" s="20">
        <f t="shared" si="50"/>
        <v>2406</v>
      </c>
      <c r="J240" s="19">
        <f t="shared" si="50"/>
        <v>2406</v>
      </c>
      <c r="K240" s="21">
        <f>IF(MASTER!E26="NO",J240,ROUND(J240*10%,0))</f>
        <v>2406</v>
      </c>
      <c r="L240" s="21">
        <f>IF(MASTER!E26="NO",0,J240-K240)</f>
        <v>0</v>
      </c>
      <c r="M240" s="22">
        <f>J240-SUM(K240:L240)</f>
        <v>0</v>
      </c>
    </row>
    <row r="241" spans="1:13" ht="17.25" x14ac:dyDescent="0.25">
      <c r="A241" s="23" t="s">
        <v>14</v>
      </c>
      <c r="B241" s="24">
        <f t="shared" ref="B241:M241" si="51">SUM(B238:B240)</f>
        <v>240600</v>
      </c>
      <c r="C241" s="24">
        <f t="shared" si="51"/>
        <v>74586</v>
      </c>
      <c r="D241" s="25">
        <f t="shared" si="51"/>
        <v>315186</v>
      </c>
      <c r="E241" s="24">
        <f t="shared" si="51"/>
        <v>240600</v>
      </c>
      <c r="F241" s="24">
        <f t="shared" si="51"/>
        <v>67368</v>
      </c>
      <c r="G241" s="25">
        <f t="shared" si="51"/>
        <v>307968</v>
      </c>
      <c r="H241" s="24">
        <f t="shared" si="51"/>
        <v>0</v>
      </c>
      <c r="I241" s="24">
        <f t="shared" si="51"/>
        <v>7218</v>
      </c>
      <c r="J241" s="25">
        <f t="shared" si="51"/>
        <v>7218</v>
      </c>
      <c r="K241" s="26">
        <f t="shared" si="51"/>
        <v>7218</v>
      </c>
      <c r="L241" s="26">
        <f t="shared" si="51"/>
        <v>0</v>
      </c>
      <c r="M241" s="27">
        <f t="shared" si="51"/>
        <v>0</v>
      </c>
    </row>
    <row r="242" spans="1:13" x14ac:dyDescent="0.25"/>
    <row r="243" spans="1:13" x14ac:dyDescent="0.25"/>
    <row r="244" spans="1:13" x14ac:dyDescent="0.25"/>
    <row r="245" spans="1:13" x14ac:dyDescent="0.25"/>
    <row r="246" spans="1:13" ht="18.75" x14ac:dyDescent="0.25">
      <c r="A246" s="10" t="s">
        <v>9</v>
      </c>
      <c r="B246" s="46" t="str">
        <f>MASTER!B27</f>
        <v>EMPLOYEE 23</v>
      </c>
      <c r="C246" s="46"/>
      <c r="D246" s="46"/>
      <c r="E246" s="46"/>
      <c r="F246" s="46"/>
      <c r="G246" s="47" t="s">
        <v>10</v>
      </c>
      <c r="H246" s="47"/>
      <c r="I246" s="46" t="str">
        <f>MASTER!C27</f>
        <v>LECTURER</v>
      </c>
      <c r="J246" s="46"/>
      <c r="K246" s="11"/>
      <c r="L246" s="11"/>
      <c r="M246" s="11"/>
    </row>
    <row r="247" spans="1:13" ht="17.25" x14ac:dyDescent="0.3">
      <c r="A247" s="41" t="s">
        <v>11</v>
      </c>
      <c r="B247" s="42" t="s">
        <v>15</v>
      </c>
      <c r="C247" s="42"/>
      <c r="D247" s="42"/>
      <c r="E247" s="43" t="s">
        <v>16</v>
      </c>
      <c r="F247" s="43"/>
      <c r="G247" s="43"/>
      <c r="H247" s="43" t="s">
        <v>17</v>
      </c>
      <c r="I247" s="43"/>
      <c r="J247" s="43"/>
      <c r="K247" s="43" t="s">
        <v>18</v>
      </c>
      <c r="L247" s="44"/>
      <c r="M247" s="45" t="s">
        <v>19</v>
      </c>
    </row>
    <row r="248" spans="1:13" ht="17.25" x14ac:dyDescent="0.3">
      <c r="A248" s="41"/>
      <c r="B248" s="13" t="s">
        <v>12</v>
      </c>
      <c r="C248" s="13" t="s">
        <v>13</v>
      </c>
      <c r="D248" s="13" t="s">
        <v>14</v>
      </c>
      <c r="E248" s="14" t="s">
        <v>12</v>
      </c>
      <c r="F248" s="14" t="s">
        <v>13</v>
      </c>
      <c r="G248" s="14" t="s">
        <v>14</v>
      </c>
      <c r="H248" s="14" t="s">
        <v>12</v>
      </c>
      <c r="I248" s="14" t="s">
        <v>13</v>
      </c>
      <c r="J248" s="14" t="s">
        <v>14</v>
      </c>
      <c r="K248" s="15" t="str">
        <f>IF(MASTER!E27="NO","GPF","E.CPEN.F.")</f>
        <v>GPF</v>
      </c>
      <c r="L248" s="16" t="str">
        <f>IF(MASTER!E27="NO","Other","GPF 2004")</f>
        <v>Other</v>
      </c>
      <c r="M248" s="45"/>
    </row>
    <row r="249" spans="1:13" ht="17.25" x14ac:dyDescent="0.25">
      <c r="A249" s="17">
        <v>44378</v>
      </c>
      <c r="B249" s="18">
        <f>MASTER!D27</f>
        <v>80200</v>
      </c>
      <c r="C249" s="18">
        <f>ROUND(B249*31%,0)</f>
        <v>24862</v>
      </c>
      <c r="D249" s="19">
        <f>SUM(B249:C249)</f>
        <v>105062</v>
      </c>
      <c r="E249" s="18">
        <f>B249</f>
        <v>80200</v>
      </c>
      <c r="F249" s="18">
        <f>ROUND(E249*28%,0)</f>
        <v>22456</v>
      </c>
      <c r="G249" s="19">
        <f>SUM(E249:F249)</f>
        <v>102656</v>
      </c>
      <c r="H249" s="20">
        <f t="shared" ref="H249:J251" si="52">B249-E249</f>
        <v>0</v>
      </c>
      <c r="I249" s="20">
        <f t="shared" si="52"/>
        <v>2406</v>
      </c>
      <c r="J249" s="19">
        <f t="shared" si="52"/>
        <v>2406</v>
      </c>
      <c r="K249" s="21">
        <f>IF(MASTER!E27="NO",J249,ROUND(J249*10%,0))</f>
        <v>2406</v>
      </c>
      <c r="L249" s="21">
        <f>IF(MASTER!E27="NO",0,J249-K249)</f>
        <v>0</v>
      </c>
      <c r="M249" s="22">
        <f>J249-SUM(K249:L249)</f>
        <v>0</v>
      </c>
    </row>
    <row r="250" spans="1:13" ht="17.25" x14ac:dyDescent="0.25">
      <c r="A250" s="17">
        <v>44409</v>
      </c>
      <c r="B250" s="18">
        <f>B249</f>
        <v>80200</v>
      </c>
      <c r="C250" s="18">
        <f>ROUND(B250*31%,0)</f>
        <v>24862</v>
      </c>
      <c r="D250" s="19">
        <f>SUM(B250:C250)</f>
        <v>105062</v>
      </c>
      <c r="E250" s="18">
        <f>B250</f>
        <v>80200</v>
      </c>
      <c r="F250" s="18">
        <f>ROUND(E250*28%,0)</f>
        <v>22456</v>
      </c>
      <c r="G250" s="19">
        <f>SUM(E250:F250)</f>
        <v>102656</v>
      </c>
      <c r="H250" s="20">
        <f t="shared" si="52"/>
        <v>0</v>
      </c>
      <c r="I250" s="20">
        <f t="shared" si="52"/>
        <v>2406</v>
      </c>
      <c r="J250" s="19">
        <f t="shared" si="52"/>
        <v>2406</v>
      </c>
      <c r="K250" s="21">
        <f>IF(MASTER!E27="NO",J250,ROUND(J250*10%,0))</f>
        <v>2406</v>
      </c>
      <c r="L250" s="21">
        <f>IF(MASTER!E27="NO",0,J250-K250)</f>
        <v>0</v>
      </c>
      <c r="M250" s="22">
        <f>J250-SUM(K250:L250)</f>
        <v>0</v>
      </c>
    </row>
    <row r="251" spans="1:13" ht="17.25" x14ac:dyDescent="0.25">
      <c r="A251" s="17">
        <v>44440</v>
      </c>
      <c r="B251" s="18">
        <f>B250</f>
        <v>80200</v>
      </c>
      <c r="C251" s="18">
        <f>ROUND(B251*31%,0)</f>
        <v>24862</v>
      </c>
      <c r="D251" s="19">
        <f>SUM(B251:C251)</f>
        <v>105062</v>
      </c>
      <c r="E251" s="18">
        <f>B251</f>
        <v>80200</v>
      </c>
      <c r="F251" s="18">
        <f>ROUND(E251*28%,0)</f>
        <v>22456</v>
      </c>
      <c r="G251" s="19">
        <f>SUM(E251:F251)</f>
        <v>102656</v>
      </c>
      <c r="H251" s="20">
        <f t="shared" si="52"/>
        <v>0</v>
      </c>
      <c r="I251" s="20">
        <f t="shared" si="52"/>
        <v>2406</v>
      </c>
      <c r="J251" s="19">
        <f t="shared" si="52"/>
        <v>2406</v>
      </c>
      <c r="K251" s="21">
        <f>IF(MASTER!E27="NO",J251,ROUND(J251*10%,0))</f>
        <v>2406</v>
      </c>
      <c r="L251" s="21">
        <f>IF(MASTER!E27="NO",0,J251-K251)</f>
        <v>0</v>
      </c>
      <c r="M251" s="22">
        <f>J251-SUM(K251:L251)</f>
        <v>0</v>
      </c>
    </row>
    <row r="252" spans="1:13" ht="17.25" x14ac:dyDescent="0.25">
      <c r="A252" s="23" t="s">
        <v>14</v>
      </c>
      <c r="B252" s="24">
        <f t="shared" ref="B252:M252" si="53">SUM(B249:B251)</f>
        <v>240600</v>
      </c>
      <c r="C252" s="24">
        <f t="shared" si="53"/>
        <v>74586</v>
      </c>
      <c r="D252" s="25">
        <f t="shared" si="53"/>
        <v>315186</v>
      </c>
      <c r="E252" s="24">
        <f t="shared" si="53"/>
        <v>240600</v>
      </c>
      <c r="F252" s="24">
        <f t="shared" si="53"/>
        <v>67368</v>
      </c>
      <c r="G252" s="25">
        <f t="shared" si="53"/>
        <v>307968</v>
      </c>
      <c r="H252" s="24">
        <f t="shared" si="53"/>
        <v>0</v>
      </c>
      <c r="I252" s="24">
        <f t="shared" si="53"/>
        <v>7218</v>
      </c>
      <c r="J252" s="25">
        <f t="shared" si="53"/>
        <v>7218</v>
      </c>
      <c r="K252" s="26">
        <f t="shared" si="53"/>
        <v>7218</v>
      </c>
      <c r="L252" s="26">
        <f t="shared" si="53"/>
        <v>0</v>
      </c>
      <c r="M252" s="27">
        <f t="shared" si="53"/>
        <v>0</v>
      </c>
    </row>
    <row r="253" spans="1:13" x14ac:dyDescent="0.25"/>
    <row r="254" spans="1:13" x14ac:dyDescent="0.25"/>
    <row r="255" spans="1:13" x14ac:dyDescent="0.25"/>
    <row r="256" spans="1:13" x14ac:dyDescent="0.25"/>
    <row r="257" spans="1:13" ht="18.75" x14ac:dyDescent="0.25">
      <c r="A257" s="10" t="s">
        <v>9</v>
      </c>
      <c r="B257" s="46" t="str">
        <f>MASTER!B28</f>
        <v>EMPLOYEE 24</v>
      </c>
      <c r="C257" s="46"/>
      <c r="D257" s="46"/>
      <c r="E257" s="46"/>
      <c r="F257" s="46"/>
      <c r="G257" s="47" t="s">
        <v>10</v>
      </c>
      <c r="H257" s="47"/>
      <c r="I257" s="46" t="str">
        <f>MASTER!C28</f>
        <v>LECTURER</v>
      </c>
      <c r="J257" s="46"/>
      <c r="K257" s="11"/>
      <c r="L257" s="11"/>
      <c r="M257" s="11"/>
    </row>
    <row r="258" spans="1:13" ht="17.25" x14ac:dyDescent="0.3">
      <c r="A258" s="41" t="s">
        <v>11</v>
      </c>
      <c r="B258" s="42" t="s">
        <v>15</v>
      </c>
      <c r="C258" s="42"/>
      <c r="D258" s="42"/>
      <c r="E258" s="43" t="s">
        <v>16</v>
      </c>
      <c r="F258" s="43"/>
      <c r="G258" s="43"/>
      <c r="H258" s="43" t="s">
        <v>17</v>
      </c>
      <c r="I258" s="43"/>
      <c r="J258" s="43"/>
      <c r="K258" s="43" t="s">
        <v>18</v>
      </c>
      <c r="L258" s="44"/>
      <c r="M258" s="45" t="s">
        <v>19</v>
      </c>
    </row>
    <row r="259" spans="1:13" ht="17.25" x14ac:dyDescent="0.3">
      <c r="A259" s="41"/>
      <c r="B259" s="13" t="s">
        <v>12</v>
      </c>
      <c r="C259" s="13" t="s">
        <v>13</v>
      </c>
      <c r="D259" s="13" t="s">
        <v>14</v>
      </c>
      <c r="E259" s="14" t="s">
        <v>12</v>
      </c>
      <c r="F259" s="14" t="s">
        <v>13</v>
      </c>
      <c r="G259" s="14" t="s">
        <v>14</v>
      </c>
      <c r="H259" s="14" t="s">
        <v>12</v>
      </c>
      <c r="I259" s="14" t="s">
        <v>13</v>
      </c>
      <c r="J259" s="14" t="s">
        <v>14</v>
      </c>
      <c r="K259" s="15" t="str">
        <f>IF(MASTER!E28="NO","GPF","E.CPEN.F.")</f>
        <v>GPF</v>
      </c>
      <c r="L259" s="16" t="str">
        <f>IF(MASTER!E28="NO","Other","GPF 2004")</f>
        <v>Other</v>
      </c>
      <c r="M259" s="45"/>
    </row>
    <row r="260" spans="1:13" ht="17.25" x14ac:dyDescent="0.25">
      <c r="A260" s="17">
        <v>44378</v>
      </c>
      <c r="B260" s="18">
        <f>MASTER!D28</f>
        <v>80200</v>
      </c>
      <c r="C260" s="18">
        <f>ROUND(B260*31%,0)</f>
        <v>24862</v>
      </c>
      <c r="D260" s="19">
        <f>SUM(B260:C260)</f>
        <v>105062</v>
      </c>
      <c r="E260" s="18">
        <f>B260</f>
        <v>80200</v>
      </c>
      <c r="F260" s="18">
        <f>ROUND(E260*28%,0)</f>
        <v>22456</v>
      </c>
      <c r="G260" s="19">
        <f>SUM(E260:F260)</f>
        <v>102656</v>
      </c>
      <c r="H260" s="20">
        <f t="shared" ref="H260:J262" si="54">B260-E260</f>
        <v>0</v>
      </c>
      <c r="I260" s="20">
        <f t="shared" si="54"/>
        <v>2406</v>
      </c>
      <c r="J260" s="19">
        <f t="shared" si="54"/>
        <v>2406</v>
      </c>
      <c r="K260" s="21">
        <f>IF(MASTER!E28="NO",J260,ROUND(J260*10%,0))</f>
        <v>2406</v>
      </c>
      <c r="L260" s="21">
        <f>IF(MASTER!E28="NO",0,J260-K260)</f>
        <v>0</v>
      </c>
      <c r="M260" s="22">
        <f>J260-SUM(K260:L260)</f>
        <v>0</v>
      </c>
    </row>
    <row r="261" spans="1:13" ht="17.25" x14ac:dyDescent="0.25">
      <c r="A261" s="17">
        <v>44409</v>
      </c>
      <c r="B261" s="18">
        <f>B260</f>
        <v>80200</v>
      </c>
      <c r="C261" s="18">
        <f>ROUND(B261*31%,0)</f>
        <v>24862</v>
      </c>
      <c r="D261" s="19">
        <f>SUM(B261:C261)</f>
        <v>105062</v>
      </c>
      <c r="E261" s="18">
        <f>B261</f>
        <v>80200</v>
      </c>
      <c r="F261" s="18">
        <f>ROUND(E261*28%,0)</f>
        <v>22456</v>
      </c>
      <c r="G261" s="19">
        <f>SUM(E261:F261)</f>
        <v>102656</v>
      </c>
      <c r="H261" s="20">
        <f t="shared" si="54"/>
        <v>0</v>
      </c>
      <c r="I261" s="20">
        <f t="shared" si="54"/>
        <v>2406</v>
      </c>
      <c r="J261" s="19">
        <f t="shared" si="54"/>
        <v>2406</v>
      </c>
      <c r="K261" s="21">
        <f>IF(MASTER!E28="NO",J261,ROUND(J261*10%,0))</f>
        <v>2406</v>
      </c>
      <c r="L261" s="21">
        <f>IF(MASTER!E28="NO",0,J261-K261)</f>
        <v>0</v>
      </c>
      <c r="M261" s="22">
        <f>J261-SUM(K261:L261)</f>
        <v>0</v>
      </c>
    </row>
    <row r="262" spans="1:13" ht="17.25" x14ac:dyDescent="0.25">
      <c r="A262" s="17">
        <v>44440</v>
      </c>
      <c r="B262" s="18">
        <f>B261</f>
        <v>80200</v>
      </c>
      <c r="C262" s="18">
        <f>ROUND(B262*31%,0)</f>
        <v>24862</v>
      </c>
      <c r="D262" s="19">
        <f>SUM(B262:C262)</f>
        <v>105062</v>
      </c>
      <c r="E262" s="18">
        <f>B262</f>
        <v>80200</v>
      </c>
      <c r="F262" s="18">
        <f>ROUND(E262*28%,0)</f>
        <v>22456</v>
      </c>
      <c r="G262" s="19">
        <f>SUM(E262:F262)</f>
        <v>102656</v>
      </c>
      <c r="H262" s="20">
        <f t="shared" si="54"/>
        <v>0</v>
      </c>
      <c r="I262" s="20">
        <f t="shared" si="54"/>
        <v>2406</v>
      </c>
      <c r="J262" s="19">
        <f t="shared" si="54"/>
        <v>2406</v>
      </c>
      <c r="K262" s="21">
        <f>IF(MASTER!E28="NO",J262,ROUND(J262*10%,0))</f>
        <v>2406</v>
      </c>
      <c r="L262" s="21">
        <f>IF(MASTER!E28="NO",0,J262-K262)</f>
        <v>0</v>
      </c>
      <c r="M262" s="22">
        <f>J262-SUM(K262:L262)</f>
        <v>0</v>
      </c>
    </row>
    <row r="263" spans="1:13" ht="17.25" x14ac:dyDescent="0.25">
      <c r="A263" s="23" t="s">
        <v>14</v>
      </c>
      <c r="B263" s="24">
        <f t="shared" ref="B263:M263" si="55">SUM(B260:B262)</f>
        <v>240600</v>
      </c>
      <c r="C263" s="24">
        <f t="shared" si="55"/>
        <v>74586</v>
      </c>
      <c r="D263" s="25">
        <f t="shared" si="55"/>
        <v>315186</v>
      </c>
      <c r="E263" s="24">
        <f t="shared" si="55"/>
        <v>240600</v>
      </c>
      <c r="F263" s="24">
        <f t="shared" si="55"/>
        <v>67368</v>
      </c>
      <c r="G263" s="25">
        <f t="shared" si="55"/>
        <v>307968</v>
      </c>
      <c r="H263" s="24">
        <f t="shared" si="55"/>
        <v>0</v>
      </c>
      <c r="I263" s="24">
        <f t="shared" si="55"/>
        <v>7218</v>
      </c>
      <c r="J263" s="25">
        <f t="shared" si="55"/>
        <v>7218</v>
      </c>
      <c r="K263" s="26">
        <f t="shared" si="55"/>
        <v>7218</v>
      </c>
      <c r="L263" s="26">
        <f t="shared" si="55"/>
        <v>0</v>
      </c>
      <c r="M263" s="27">
        <f t="shared" si="55"/>
        <v>0</v>
      </c>
    </row>
    <row r="264" spans="1:13" x14ac:dyDescent="0.25"/>
    <row r="265" spans="1:13" x14ac:dyDescent="0.25"/>
    <row r="266" spans="1:13" x14ac:dyDescent="0.25"/>
    <row r="267" spans="1:13" x14ac:dyDescent="0.25"/>
    <row r="268" spans="1:13" ht="18.75" x14ac:dyDescent="0.25">
      <c r="A268" s="10" t="s">
        <v>9</v>
      </c>
      <c r="B268" s="46" t="str">
        <f>MASTER!B29</f>
        <v>EMPLOYEE 25</v>
      </c>
      <c r="C268" s="46"/>
      <c r="D268" s="46"/>
      <c r="E268" s="46"/>
      <c r="F268" s="46"/>
      <c r="G268" s="47" t="s">
        <v>10</v>
      </c>
      <c r="H268" s="47"/>
      <c r="I268" s="46" t="str">
        <f>MASTER!C29</f>
        <v>LECTURER</v>
      </c>
      <c r="J268" s="46"/>
      <c r="K268" s="11"/>
      <c r="L268" s="11"/>
      <c r="M268" s="11"/>
    </row>
    <row r="269" spans="1:13" ht="17.25" x14ac:dyDescent="0.3">
      <c r="A269" s="41" t="s">
        <v>11</v>
      </c>
      <c r="B269" s="42" t="s">
        <v>15</v>
      </c>
      <c r="C269" s="42"/>
      <c r="D269" s="42"/>
      <c r="E269" s="43" t="s">
        <v>16</v>
      </c>
      <c r="F269" s="43"/>
      <c r="G269" s="43"/>
      <c r="H269" s="43" t="s">
        <v>17</v>
      </c>
      <c r="I269" s="43"/>
      <c r="J269" s="43"/>
      <c r="K269" s="43" t="s">
        <v>18</v>
      </c>
      <c r="L269" s="44"/>
      <c r="M269" s="45" t="s">
        <v>19</v>
      </c>
    </row>
    <row r="270" spans="1:13" ht="17.25" x14ac:dyDescent="0.3">
      <c r="A270" s="41"/>
      <c r="B270" s="13" t="s">
        <v>12</v>
      </c>
      <c r="C270" s="13" t="s">
        <v>13</v>
      </c>
      <c r="D270" s="13" t="s">
        <v>14</v>
      </c>
      <c r="E270" s="14" t="s">
        <v>12</v>
      </c>
      <c r="F270" s="14" t="s">
        <v>13</v>
      </c>
      <c r="G270" s="14" t="s">
        <v>14</v>
      </c>
      <c r="H270" s="14" t="s">
        <v>12</v>
      </c>
      <c r="I270" s="14" t="s">
        <v>13</v>
      </c>
      <c r="J270" s="14" t="s">
        <v>14</v>
      </c>
      <c r="K270" s="15" t="str">
        <f>IF(MASTER!E29="NO","GPF","E.CPEN.F.")</f>
        <v>GPF</v>
      </c>
      <c r="L270" s="16" t="str">
        <f>IF(MASTER!E29="NO","Other","GPF 2004")</f>
        <v>Other</v>
      </c>
      <c r="M270" s="45"/>
    </row>
    <row r="271" spans="1:13" ht="17.25" x14ac:dyDescent="0.25">
      <c r="A271" s="17">
        <v>44378</v>
      </c>
      <c r="B271" s="18">
        <f>MASTER!D29</f>
        <v>80200</v>
      </c>
      <c r="C271" s="18">
        <f>ROUND(B271*31%,0)</f>
        <v>24862</v>
      </c>
      <c r="D271" s="19">
        <f>SUM(B271:C271)</f>
        <v>105062</v>
      </c>
      <c r="E271" s="18">
        <f>B271</f>
        <v>80200</v>
      </c>
      <c r="F271" s="18">
        <f>ROUND(E271*28%,0)</f>
        <v>22456</v>
      </c>
      <c r="G271" s="19">
        <f>SUM(E271:F271)</f>
        <v>102656</v>
      </c>
      <c r="H271" s="20">
        <f t="shared" ref="H271:J273" si="56">B271-E271</f>
        <v>0</v>
      </c>
      <c r="I271" s="20">
        <f t="shared" si="56"/>
        <v>2406</v>
      </c>
      <c r="J271" s="19">
        <f t="shared" si="56"/>
        <v>2406</v>
      </c>
      <c r="K271" s="21">
        <f>IF(MASTER!E29="NO",J271,ROUND(J271*10%,0))</f>
        <v>2406</v>
      </c>
      <c r="L271" s="21">
        <f>IF(MASTER!E29="NO",0,J271-K271)</f>
        <v>0</v>
      </c>
      <c r="M271" s="22">
        <f>J271-SUM(K271:L271)</f>
        <v>0</v>
      </c>
    </row>
    <row r="272" spans="1:13" ht="17.25" x14ac:dyDescent="0.25">
      <c r="A272" s="17">
        <v>44409</v>
      </c>
      <c r="B272" s="18">
        <f>B271</f>
        <v>80200</v>
      </c>
      <c r="C272" s="18">
        <f>ROUND(B272*31%,0)</f>
        <v>24862</v>
      </c>
      <c r="D272" s="19">
        <f>SUM(B272:C272)</f>
        <v>105062</v>
      </c>
      <c r="E272" s="18">
        <f>B272</f>
        <v>80200</v>
      </c>
      <c r="F272" s="18">
        <f>ROUND(E272*28%,0)</f>
        <v>22456</v>
      </c>
      <c r="G272" s="19">
        <f>SUM(E272:F272)</f>
        <v>102656</v>
      </c>
      <c r="H272" s="20">
        <f t="shared" si="56"/>
        <v>0</v>
      </c>
      <c r="I272" s="20">
        <f t="shared" si="56"/>
        <v>2406</v>
      </c>
      <c r="J272" s="19">
        <f t="shared" si="56"/>
        <v>2406</v>
      </c>
      <c r="K272" s="21">
        <f>IF(MASTER!E29="NO",J272,ROUND(J272*10%,0))</f>
        <v>2406</v>
      </c>
      <c r="L272" s="21">
        <f>IF(MASTER!E29="NO",0,J272-K272)</f>
        <v>0</v>
      </c>
      <c r="M272" s="22">
        <f>J272-SUM(K272:L272)</f>
        <v>0</v>
      </c>
    </row>
    <row r="273" spans="1:13" ht="17.25" x14ac:dyDescent="0.25">
      <c r="A273" s="17">
        <v>44440</v>
      </c>
      <c r="B273" s="18">
        <f>B272</f>
        <v>80200</v>
      </c>
      <c r="C273" s="18">
        <f>ROUND(B273*31%,0)</f>
        <v>24862</v>
      </c>
      <c r="D273" s="19">
        <f>SUM(B273:C273)</f>
        <v>105062</v>
      </c>
      <c r="E273" s="18">
        <f>B273</f>
        <v>80200</v>
      </c>
      <c r="F273" s="18">
        <f>ROUND(E273*28%,0)</f>
        <v>22456</v>
      </c>
      <c r="G273" s="19">
        <f>SUM(E273:F273)</f>
        <v>102656</v>
      </c>
      <c r="H273" s="20">
        <f t="shared" si="56"/>
        <v>0</v>
      </c>
      <c r="I273" s="20">
        <f t="shared" si="56"/>
        <v>2406</v>
      </c>
      <c r="J273" s="19">
        <f t="shared" si="56"/>
        <v>2406</v>
      </c>
      <c r="K273" s="21">
        <f>IF(MASTER!E29="NO",J273,ROUND(J273*10%,0))</f>
        <v>2406</v>
      </c>
      <c r="L273" s="21">
        <f>IF(MASTER!E29="NO",0,J273-K273)</f>
        <v>0</v>
      </c>
      <c r="M273" s="22">
        <f>J273-SUM(K273:L273)</f>
        <v>0</v>
      </c>
    </row>
    <row r="274" spans="1:13" ht="17.25" x14ac:dyDescent="0.25">
      <c r="A274" s="23" t="s">
        <v>14</v>
      </c>
      <c r="B274" s="24">
        <f t="shared" ref="B274:M274" si="57">SUM(B271:B273)</f>
        <v>240600</v>
      </c>
      <c r="C274" s="24">
        <f t="shared" si="57"/>
        <v>74586</v>
      </c>
      <c r="D274" s="25">
        <f t="shared" si="57"/>
        <v>315186</v>
      </c>
      <c r="E274" s="24">
        <f t="shared" si="57"/>
        <v>240600</v>
      </c>
      <c r="F274" s="24">
        <f t="shared" si="57"/>
        <v>67368</v>
      </c>
      <c r="G274" s="25">
        <f t="shared" si="57"/>
        <v>307968</v>
      </c>
      <c r="H274" s="24">
        <f t="shared" si="57"/>
        <v>0</v>
      </c>
      <c r="I274" s="24">
        <f t="shared" si="57"/>
        <v>7218</v>
      </c>
      <c r="J274" s="25">
        <f t="shared" si="57"/>
        <v>7218</v>
      </c>
      <c r="K274" s="26">
        <f t="shared" si="57"/>
        <v>7218</v>
      </c>
      <c r="L274" s="26">
        <f t="shared" si="57"/>
        <v>0</v>
      </c>
      <c r="M274" s="27">
        <f t="shared" si="57"/>
        <v>0</v>
      </c>
    </row>
    <row r="275" spans="1:13" x14ac:dyDescent="0.25"/>
    <row r="276" spans="1:13" x14ac:dyDescent="0.25"/>
    <row r="277" spans="1:13" x14ac:dyDescent="0.25"/>
    <row r="278" spans="1:13" x14ac:dyDescent="0.25"/>
    <row r="279" spans="1:13" ht="18.75" x14ac:dyDescent="0.25">
      <c r="A279" s="10" t="s">
        <v>9</v>
      </c>
      <c r="B279" s="46" t="str">
        <f>MASTER!B30</f>
        <v>EMPLOYEE 26</v>
      </c>
      <c r="C279" s="46"/>
      <c r="D279" s="46"/>
      <c r="E279" s="46"/>
      <c r="F279" s="46"/>
      <c r="G279" s="47" t="s">
        <v>10</v>
      </c>
      <c r="H279" s="47"/>
      <c r="I279" s="46" t="str">
        <f>MASTER!C30</f>
        <v>LECTURER</v>
      </c>
      <c r="J279" s="46"/>
      <c r="K279" s="11"/>
      <c r="L279" s="11"/>
      <c r="M279" s="11"/>
    </row>
    <row r="280" spans="1:13" ht="17.25" x14ac:dyDescent="0.3">
      <c r="A280" s="41" t="s">
        <v>11</v>
      </c>
      <c r="B280" s="42" t="s">
        <v>15</v>
      </c>
      <c r="C280" s="42"/>
      <c r="D280" s="42"/>
      <c r="E280" s="43" t="s">
        <v>16</v>
      </c>
      <c r="F280" s="43"/>
      <c r="G280" s="43"/>
      <c r="H280" s="43" t="s">
        <v>17</v>
      </c>
      <c r="I280" s="43"/>
      <c r="J280" s="43"/>
      <c r="K280" s="43" t="s">
        <v>18</v>
      </c>
      <c r="L280" s="44"/>
      <c r="M280" s="45" t="s">
        <v>19</v>
      </c>
    </row>
    <row r="281" spans="1:13" ht="17.25" x14ac:dyDescent="0.3">
      <c r="A281" s="41"/>
      <c r="B281" s="13" t="s">
        <v>12</v>
      </c>
      <c r="C281" s="13" t="s">
        <v>13</v>
      </c>
      <c r="D281" s="13" t="s">
        <v>14</v>
      </c>
      <c r="E281" s="14" t="s">
        <v>12</v>
      </c>
      <c r="F281" s="14" t="s">
        <v>13</v>
      </c>
      <c r="G281" s="14" t="s">
        <v>14</v>
      </c>
      <c r="H281" s="14" t="s">
        <v>12</v>
      </c>
      <c r="I281" s="14" t="s">
        <v>13</v>
      </c>
      <c r="J281" s="14" t="s">
        <v>14</v>
      </c>
      <c r="K281" s="15" t="str">
        <f>IF(MASTER!E30="NO","GPF","E.CPEN.F.")</f>
        <v>GPF</v>
      </c>
      <c r="L281" s="16" t="str">
        <f>IF(MASTER!E30="NO","Other","GPF 2004")</f>
        <v>Other</v>
      </c>
      <c r="M281" s="45"/>
    </row>
    <row r="282" spans="1:13" ht="17.25" x14ac:dyDescent="0.25">
      <c r="A282" s="17">
        <v>44378</v>
      </c>
      <c r="B282" s="18">
        <f>MASTER!D30</f>
        <v>80200</v>
      </c>
      <c r="C282" s="18">
        <f>ROUND(B282*31%,0)</f>
        <v>24862</v>
      </c>
      <c r="D282" s="19">
        <f>SUM(B282:C282)</f>
        <v>105062</v>
      </c>
      <c r="E282" s="18">
        <f>B282</f>
        <v>80200</v>
      </c>
      <c r="F282" s="18">
        <f>ROUND(E282*28%,0)</f>
        <v>22456</v>
      </c>
      <c r="G282" s="19">
        <f>SUM(E282:F282)</f>
        <v>102656</v>
      </c>
      <c r="H282" s="20">
        <f t="shared" ref="H282:J284" si="58">B282-E282</f>
        <v>0</v>
      </c>
      <c r="I282" s="20">
        <f t="shared" si="58"/>
        <v>2406</v>
      </c>
      <c r="J282" s="19">
        <f t="shared" si="58"/>
        <v>2406</v>
      </c>
      <c r="K282" s="21">
        <f>IF(MASTER!E30="NO",J282,ROUND(J282*10%,0))</f>
        <v>2406</v>
      </c>
      <c r="L282" s="21">
        <f>IF(MASTER!E30="NO",0,J282-K282)</f>
        <v>0</v>
      </c>
      <c r="M282" s="22">
        <f>J282-SUM(K282:L282)</f>
        <v>0</v>
      </c>
    </row>
    <row r="283" spans="1:13" ht="17.25" x14ac:dyDescent="0.25">
      <c r="A283" s="17">
        <v>44409</v>
      </c>
      <c r="B283" s="18">
        <f>B282</f>
        <v>80200</v>
      </c>
      <c r="C283" s="18">
        <f>ROUND(B283*31%,0)</f>
        <v>24862</v>
      </c>
      <c r="D283" s="19">
        <f>SUM(B283:C283)</f>
        <v>105062</v>
      </c>
      <c r="E283" s="18">
        <f>B283</f>
        <v>80200</v>
      </c>
      <c r="F283" s="18">
        <f>ROUND(E283*28%,0)</f>
        <v>22456</v>
      </c>
      <c r="G283" s="19">
        <f>SUM(E283:F283)</f>
        <v>102656</v>
      </c>
      <c r="H283" s="20">
        <f t="shared" si="58"/>
        <v>0</v>
      </c>
      <c r="I283" s="20">
        <f t="shared" si="58"/>
        <v>2406</v>
      </c>
      <c r="J283" s="19">
        <f t="shared" si="58"/>
        <v>2406</v>
      </c>
      <c r="K283" s="21">
        <f>IF(MASTER!E30="NO",J283,ROUND(J283*10%,0))</f>
        <v>2406</v>
      </c>
      <c r="L283" s="21">
        <f>IF(MASTER!E30="NO",0,J283-K283)</f>
        <v>0</v>
      </c>
      <c r="M283" s="22">
        <f>J283-SUM(K283:L283)</f>
        <v>0</v>
      </c>
    </row>
    <row r="284" spans="1:13" ht="17.25" x14ac:dyDescent="0.25">
      <c r="A284" s="17">
        <v>44440</v>
      </c>
      <c r="B284" s="18">
        <f>B283</f>
        <v>80200</v>
      </c>
      <c r="C284" s="18">
        <f>ROUND(B284*31%,0)</f>
        <v>24862</v>
      </c>
      <c r="D284" s="19">
        <f>SUM(B284:C284)</f>
        <v>105062</v>
      </c>
      <c r="E284" s="18">
        <f>B284</f>
        <v>80200</v>
      </c>
      <c r="F284" s="18">
        <f>ROUND(E284*28%,0)</f>
        <v>22456</v>
      </c>
      <c r="G284" s="19">
        <f>SUM(E284:F284)</f>
        <v>102656</v>
      </c>
      <c r="H284" s="20">
        <f t="shared" si="58"/>
        <v>0</v>
      </c>
      <c r="I284" s="20">
        <f t="shared" si="58"/>
        <v>2406</v>
      </c>
      <c r="J284" s="19">
        <f t="shared" si="58"/>
        <v>2406</v>
      </c>
      <c r="K284" s="21">
        <f>IF(MASTER!E30="NO",J284,ROUND(J284*10%,0))</f>
        <v>2406</v>
      </c>
      <c r="L284" s="21">
        <f>IF(MASTER!E30="NO",0,J284-K284)</f>
        <v>0</v>
      </c>
      <c r="M284" s="22">
        <f>J284-SUM(K284:L284)</f>
        <v>0</v>
      </c>
    </row>
    <row r="285" spans="1:13" ht="17.25" x14ac:dyDescent="0.25">
      <c r="A285" s="23" t="s">
        <v>14</v>
      </c>
      <c r="B285" s="24">
        <f t="shared" ref="B285:M285" si="59">SUM(B282:B284)</f>
        <v>240600</v>
      </c>
      <c r="C285" s="24">
        <f t="shared" si="59"/>
        <v>74586</v>
      </c>
      <c r="D285" s="25">
        <f t="shared" si="59"/>
        <v>315186</v>
      </c>
      <c r="E285" s="24">
        <f t="shared" si="59"/>
        <v>240600</v>
      </c>
      <c r="F285" s="24">
        <f t="shared" si="59"/>
        <v>67368</v>
      </c>
      <c r="G285" s="25">
        <f t="shared" si="59"/>
        <v>307968</v>
      </c>
      <c r="H285" s="24">
        <f t="shared" si="59"/>
        <v>0</v>
      </c>
      <c r="I285" s="24">
        <f t="shared" si="59"/>
        <v>7218</v>
      </c>
      <c r="J285" s="25">
        <f t="shared" si="59"/>
        <v>7218</v>
      </c>
      <c r="K285" s="26">
        <f t="shared" si="59"/>
        <v>7218</v>
      </c>
      <c r="L285" s="26">
        <f t="shared" si="59"/>
        <v>0</v>
      </c>
      <c r="M285" s="27">
        <f t="shared" si="59"/>
        <v>0</v>
      </c>
    </row>
    <row r="286" spans="1:13" x14ac:dyDescent="0.25"/>
    <row r="287" spans="1:13" x14ac:dyDescent="0.25"/>
    <row r="288" spans="1:13" x14ac:dyDescent="0.25"/>
    <row r="289" spans="1:13" x14ac:dyDescent="0.25"/>
    <row r="290" spans="1:13" ht="18.75" x14ac:dyDescent="0.25">
      <c r="A290" s="10" t="s">
        <v>9</v>
      </c>
      <c r="B290" s="46" t="str">
        <f>MASTER!B31</f>
        <v>EMPLOYEE 27</v>
      </c>
      <c r="C290" s="46"/>
      <c r="D290" s="46"/>
      <c r="E290" s="46"/>
      <c r="F290" s="46"/>
      <c r="G290" s="47" t="s">
        <v>10</v>
      </c>
      <c r="H290" s="47"/>
      <c r="I290" s="46" t="str">
        <f>MASTER!C31</f>
        <v>LECTURER</v>
      </c>
      <c r="J290" s="46"/>
      <c r="K290" s="11"/>
      <c r="L290" s="11"/>
      <c r="M290" s="11"/>
    </row>
    <row r="291" spans="1:13" ht="17.25" x14ac:dyDescent="0.3">
      <c r="A291" s="41" t="s">
        <v>11</v>
      </c>
      <c r="B291" s="42" t="s">
        <v>15</v>
      </c>
      <c r="C291" s="42"/>
      <c r="D291" s="42"/>
      <c r="E291" s="43" t="s">
        <v>16</v>
      </c>
      <c r="F291" s="43"/>
      <c r="G291" s="43"/>
      <c r="H291" s="43" t="s">
        <v>17</v>
      </c>
      <c r="I291" s="43"/>
      <c r="J291" s="43"/>
      <c r="K291" s="43" t="s">
        <v>18</v>
      </c>
      <c r="L291" s="44"/>
      <c r="M291" s="45" t="s">
        <v>19</v>
      </c>
    </row>
    <row r="292" spans="1:13" ht="17.25" x14ac:dyDescent="0.3">
      <c r="A292" s="41"/>
      <c r="B292" s="13" t="s">
        <v>12</v>
      </c>
      <c r="C292" s="13" t="s">
        <v>13</v>
      </c>
      <c r="D292" s="13" t="s">
        <v>14</v>
      </c>
      <c r="E292" s="14" t="s">
        <v>12</v>
      </c>
      <c r="F292" s="14" t="s">
        <v>13</v>
      </c>
      <c r="G292" s="14" t="s">
        <v>14</v>
      </c>
      <c r="H292" s="14" t="s">
        <v>12</v>
      </c>
      <c r="I292" s="14" t="s">
        <v>13</v>
      </c>
      <c r="J292" s="14" t="s">
        <v>14</v>
      </c>
      <c r="K292" s="15" t="str">
        <f>IF(MASTER!E31="NO","GPF","E.CPEN.F.")</f>
        <v>GPF</v>
      </c>
      <c r="L292" s="16" t="str">
        <f>IF(MASTER!E31="NO","Other","GPF 2004")</f>
        <v>Other</v>
      </c>
      <c r="M292" s="45"/>
    </row>
    <row r="293" spans="1:13" ht="17.25" x14ac:dyDescent="0.25">
      <c r="A293" s="17">
        <v>44378</v>
      </c>
      <c r="B293" s="18">
        <f>MASTER!D31</f>
        <v>80200</v>
      </c>
      <c r="C293" s="18">
        <f>ROUND(B293*31%,0)</f>
        <v>24862</v>
      </c>
      <c r="D293" s="19">
        <f>SUM(B293:C293)</f>
        <v>105062</v>
      </c>
      <c r="E293" s="18">
        <f>B293</f>
        <v>80200</v>
      </c>
      <c r="F293" s="18">
        <f>ROUND(E293*28%,0)</f>
        <v>22456</v>
      </c>
      <c r="G293" s="19">
        <f>SUM(E293:F293)</f>
        <v>102656</v>
      </c>
      <c r="H293" s="20">
        <f t="shared" ref="H293:J295" si="60">B293-E293</f>
        <v>0</v>
      </c>
      <c r="I293" s="20">
        <f t="shared" si="60"/>
        <v>2406</v>
      </c>
      <c r="J293" s="19">
        <f t="shared" si="60"/>
        <v>2406</v>
      </c>
      <c r="K293" s="21">
        <f>IF(MASTER!E31="NO",J293,ROUND(J293*10%,0))</f>
        <v>2406</v>
      </c>
      <c r="L293" s="21">
        <f>IF(MASTER!E31="NO",0,J293-K293)</f>
        <v>0</v>
      </c>
      <c r="M293" s="22">
        <f>J293-SUM(K293:L293)</f>
        <v>0</v>
      </c>
    </row>
    <row r="294" spans="1:13" ht="17.25" x14ac:dyDescent="0.25">
      <c r="A294" s="17">
        <v>44409</v>
      </c>
      <c r="B294" s="18">
        <f>B293</f>
        <v>80200</v>
      </c>
      <c r="C294" s="18">
        <f>ROUND(B294*31%,0)</f>
        <v>24862</v>
      </c>
      <c r="D294" s="19">
        <f>SUM(B294:C294)</f>
        <v>105062</v>
      </c>
      <c r="E294" s="18">
        <f>B294</f>
        <v>80200</v>
      </c>
      <c r="F294" s="18">
        <f>ROUND(E294*28%,0)</f>
        <v>22456</v>
      </c>
      <c r="G294" s="19">
        <f>SUM(E294:F294)</f>
        <v>102656</v>
      </c>
      <c r="H294" s="20">
        <f t="shared" si="60"/>
        <v>0</v>
      </c>
      <c r="I294" s="20">
        <f t="shared" si="60"/>
        <v>2406</v>
      </c>
      <c r="J294" s="19">
        <f t="shared" si="60"/>
        <v>2406</v>
      </c>
      <c r="K294" s="21">
        <f>IF(MASTER!E31="NO",J294,ROUND(J294*10%,0))</f>
        <v>2406</v>
      </c>
      <c r="L294" s="21">
        <f>IF(MASTER!E31="NO",0,J294-K294)</f>
        <v>0</v>
      </c>
      <c r="M294" s="22">
        <f>J294-SUM(K294:L294)</f>
        <v>0</v>
      </c>
    </row>
    <row r="295" spans="1:13" ht="17.25" x14ac:dyDescent="0.25">
      <c r="A295" s="17">
        <v>44440</v>
      </c>
      <c r="B295" s="18">
        <f>B294</f>
        <v>80200</v>
      </c>
      <c r="C295" s="18">
        <f>ROUND(B295*31%,0)</f>
        <v>24862</v>
      </c>
      <c r="D295" s="19">
        <f>SUM(B295:C295)</f>
        <v>105062</v>
      </c>
      <c r="E295" s="18">
        <f>B295</f>
        <v>80200</v>
      </c>
      <c r="F295" s="18">
        <f>ROUND(E295*28%,0)</f>
        <v>22456</v>
      </c>
      <c r="G295" s="19">
        <f>SUM(E295:F295)</f>
        <v>102656</v>
      </c>
      <c r="H295" s="20">
        <f t="shared" si="60"/>
        <v>0</v>
      </c>
      <c r="I295" s="20">
        <f t="shared" si="60"/>
        <v>2406</v>
      </c>
      <c r="J295" s="19">
        <f t="shared" si="60"/>
        <v>2406</v>
      </c>
      <c r="K295" s="21">
        <f>IF(MASTER!E31="NO",J295,ROUND(J295*10%,0))</f>
        <v>2406</v>
      </c>
      <c r="L295" s="21">
        <f>IF(MASTER!E31="NO",0,J295-K295)</f>
        <v>0</v>
      </c>
      <c r="M295" s="22">
        <f>J295-SUM(K295:L295)</f>
        <v>0</v>
      </c>
    </row>
    <row r="296" spans="1:13" ht="17.25" x14ac:dyDescent="0.25">
      <c r="A296" s="23" t="s">
        <v>14</v>
      </c>
      <c r="B296" s="24">
        <f t="shared" ref="B296:M296" si="61">SUM(B293:B295)</f>
        <v>240600</v>
      </c>
      <c r="C296" s="24">
        <f t="shared" si="61"/>
        <v>74586</v>
      </c>
      <c r="D296" s="25">
        <f t="shared" si="61"/>
        <v>315186</v>
      </c>
      <c r="E296" s="24">
        <f t="shared" si="61"/>
        <v>240600</v>
      </c>
      <c r="F296" s="24">
        <f t="shared" si="61"/>
        <v>67368</v>
      </c>
      <c r="G296" s="25">
        <f t="shared" si="61"/>
        <v>307968</v>
      </c>
      <c r="H296" s="24">
        <f t="shared" si="61"/>
        <v>0</v>
      </c>
      <c r="I296" s="24">
        <f t="shared" si="61"/>
        <v>7218</v>
      </c>
      <c r="J296" s="25">
        <f t="shared" si="61"/>
        <v>7218</v>
      </c>
      <c r="K296" s="26">
        <f t="shared" si="61"/>
        <v>7218</v>
      </c>
      <c r="L296" s="26">
        <f t="shared" si="61"/>
        <v>0</v>
      </c>
      <c r="M296" s="27">
        <f t="shared" si="61"/>
        <v>0</v>
      </c>
    </row>
    <row r="297" spans="1:13" x14ac:dyDescent="0.25"/>
    <row r="298" spans="1:13" x14ac:dyDescent="0.25"/>
    <row r="299" spans="1:13" x14ac:dyDescent="0.25"/>
    <row r="300" spans="1:13" x14ac:dyDescent="0.25"/>
    <row r="301" spans="1:13" ht="18.75" x14ac:dyDescent="0.25">
      <c r="A301" s="10" t="s">
        <v>9</v>
      </c>
      <c r="B301" s="46" t="str">
        <f>MASTER!B32</f>
        <v>EMPLOYEE 28</v>
      </c>
      <c r="C301" s="46"/>
      <c r="D301" s="46"/>
      <c r="E301" s="46"/>
      <c r="F301" s="46"/>
      <c r="G301" s="47" t="s">
        <v>10</v>
      </c>
      <c r="H301" s="47"/>
      <c r="I301" s="46" t="str">
        <f>MASTER!C32</f>
        <v>LECTURER</v>
      </c>
      <c r="J301" s="46"/>
      <c r="K301" s="11"/>
      <c r="L301" s="11"/>
      <c r="M301" s="11"/>
    </row>
    <row r="302" spans="1:13" ht="17.25" x14ac:dyDescent="0.3">
      <c r="A302" s="41" t="s">
        <v>11</v>
      </c>
      <c r="B302" s="42" t="s">
        <v>15</v>
      </c>
      <c r="C302" s="42"/>
      <c r="D302" s="42"/>
      <c r="E302" s="43" t="s">
        <v>16</v>
      </c>
      <c r="F302" s="43"/>
      <c r="G302" s="43"/>
      <c r="H302" s="43" t="s">
        <v>17</v>
      </c>
      <c r="I302" s="43"/>
      <c r="J302" s="43"/>
      <c r="K302" s="43" t="s">
        <v>18</v>
      </c>
      <c r="L302" s="44"/>
      <c r="M302" s="45" t="s">
        <v>19</v>
      </c>
    </row>
    <row r="303" spans="1:13" ht="17.25" x14ac:dyDescent="0.3">
      <c r="A303" s="41"/>
      <c r="B303" s="13" t="s">
        <v>12</v>
      </c>
      <c r="C303" s="13" t="s">
        <v>13</v>
      </c>
      <c r="D303" s="13" t="s">
        <v>14</v>
      </c>
      <c r="E303" s="14" t="s">
        <v>12</v>
      </c>
      <c r="F303" s="14" t="s">
        <v>13</v>
      </c>
      <c r="G303" s="14" t="s">
        <v>14</v>
      </c>
      <c r="H303" s="14" t="s">
        <v>12</v>
      </c>
      <c r="I303" s="14" t="s">
        <v>13</v>
      </c>
      <c r="J303" s="14" t="s">
        <v>14</v>
      </c>
      <c r="K303" s="15" t="str">
        <f>IF(MASTER!E32="NO","GPF","E.CPEN.F.")</f>
        <v>GPF</v>
      </c>
      <c r="L303" s="16" t="str">
        <f>IF(MASTER!E32="NO","Other","GPF 2004")</f>
        <v>Other</v>
      </c>
      <c r="M303" s="45"/>
    </row>
    <row r="304" spans="1:13" ht="17.25" x14ac:dyDescent="0.25">
      <c r="A304" s="17">
        <v>44378</v>
      </c>
      <c r="B304" s="18">
        <f>MASTER!D32</f>
        <v>80200</v>
      </c>
      <c r="C304" s="18">
        <f>ROUND(B304*31%,0)</f>
        <v>24862</v>
      </c>
      <c r="D304" s="19">
        <f>SUM(B304:C304)</f>
        <v>105062</v>
      </c>
      <c r="E304" s="18">
        <f>B304</f>
        <v>80200</v>
      </c>
      <c r="F304" s="18">
        <f>ROUND(E304*28%,0)</f>
        <v>22456</v>
      </c>
      <c r="G304" s="19">
        <f>SUM(E304:F304)</f>
        <v>102656</v>
      </c>
      <c r="H304" s="20">
        <f t="shared" ref="H304:J306" si="62">B304-E304</f>
        <v>0</v>
      </c>
      <c r="I304" s="20">
        <f t="shared" si="62"/>
        <v>2406</v>
      </c>
      <c r="J304" s="19">
        <f t="shared" si="62"/>
        <v>2406</v>
      </c>
      <c r="K304" s="21">
        <f>IF(MASTER!E32="NO",J304,ROUND(J304*10%,0))</f>
        <v>2406</v>
      </c>
      <c r="L304" s="21">
        <f>IF(MASTER!E32="NO",0,J304-K304)</f>
        <v>0</v>
      </c>
      <c r="M304" s="22">
        <f>J304-SUM(K304:L304)</f>
        <v>0</v>
      </c>
    </row>
    <row r="305" spans="1:13" ht="17.25" x14ac:dyDescent="0.25">
      <c r="A305" s="17">
        <v>44409</v>
      </c>
      <c r="B305" s="18">
        <f>B304</f>
        <v>80200</v>
      </c>
      <c r="C305" s="18">
        <f>ROUND(B305*31%,0)</f>
        <v>24862</v>
      </c>
      <c r="D305" s="19">
        <f>SUM(B305:C305)</f>
        <v>105062</v>
      </c>
      <c r="E305" s="18">
        <f>B305</f>
        <v>80200</v>
      </c>
      <c r="F305" s="18">
        <f>ROUND(E305*28%,0)</f>
        <v>22456</v>
      </c>
      <c r="G305" s="19">
        <f>SUM(E305:F305)</f>
        <v>102656</v>
      </c>
      <c r="H305" s="20">
        <f t="shared" si="62"/>
        <v>0</v>
      </c>
      <c r="I305" s="20">
        <f t="shared" si="62"/>
        <v>2406</v>
      </c>
      <c r="J305" s="19">
        <f t="shared" si="62"/>
        <v>2406</v>
      </c>
      <c r="K305" s="21">
        <f>IF(MASTER!E32="NO",J305,ROUND(J305*10%,0))</f>
        <v>2406</v>
      </c>
      <c r="L305" s="21">
        <f>IF(MASTER!E32="NO",0,J305-K305)</f>
        <v>0</v>
      </c>
      <c r="M305" s="22">
        <f>J305-SUM(K305:L305)</f>
        <v>0</v>
      </c>
    </row>
    <row r="306" spans="1:13" ht="17.25" x14ac:dyDescent="0.25">
      <c r="A306" s="17">
        <v>44440</v>
      </c>
      <c r="B306" s="18">
        <f>B305</f>
        <v>80200</v>
      </c>
      <c r="C306" s="18">
        <f>ROUND(B306*31%,0)</f>
        <v>24862</v>
      </c>
      <c r="D306" s="19">
        <f>SUM(B306:C306)</f>
        <v>105062</v>
      </c>
      <c r="E306" s="18">
        <f>B306</f>
        <v>80200</v>
      </c>
      <c r="F306" s="18">
        <f>ROUND(E306*28%,0)</f>
        <v>22456</v>
      </c>
      <c r="G306" s="19">
        <f>SUM(E306:F306)</f>
        <v>102656</v>
      </c>
      <c r="H306" s="20">
        <f t="shared" si="62"/>
        <v>0</v>
      </c>
      <c r="I306" s="20">
        <f t="shared" si="62"/>
        <v>2406</v>
      </c>
      <c r="J306" s="19">
        <f t="shared" si="62"/>
        <v>2406</v>
      </c>
      <c r="K306" s="21">
        <f>IF(MASTER!E32="NO",J306,ROUND(J306*10%,0))</f>
        <v>2406</v>
      </c>
      <c r="L306" s="21">
        <f>IF(MASTER!E32="NO",0,J306-K306)</f>
        <v>0</v>
      </c>
      <c r="M306" s="22">
        <f>J306-SUM(K306:L306)</f>
        <v>0</v>
      </c>
    </row>
    <row r="307" spans="1:13" ht="17.25" x14ac:dyDescent="0.25">
      <c r="A307" s="23" t="s">
        <v>14</v>
      </c>
      <c r="B307" s="24">
        <f t="shared" ref="B307:M307" si="63">SUM(B304:B306)</f>
        <v>240600</v>
      </c>
      <c r="C307" s="24">
        <f t="shared" si="63"/>
        <v>74586</v>
      </c>
      <c r="D307" s="25">
        <f t="shared" si="63"/>
        <v>315186</v>
      </c>
      <c r="E307" s="24">
        <f t="shared" si="63"/>
        <v>240600</v>
      </c>
      <c r="F307" s="24">
        <f t="shared" si="63"/>
        <v>67368</v>
      </c>
      <c r="G307" s="25">
        <f t="shared" si="63"/>
        <v>307968</v>
      </c>
      <c r="H307" s="24">
        <f t="shared" si="63"/>
        <v>0</v>
      </c>
      <c r="I307" s="24">
        <f t="shared" si="63"/>
        <v>7218</v>
      </c>
      <c r="J307" s="25">
        <f t="shared" si="63"/>
        <v>7218</v>
      </c>
      <c r="K307" s="26">
        <f t="shared" si="63"/>
        <v>7218</v>
      </c>
      <c r="L307" s="26">
        <f t="shared" si="63"/>
        <v>0</v>
      </c>
      <c r="M307" s="27">
        <f t="shared" si="63"/>
        <v>0</v>
      </c>
    </row>
    <row r="308" spans="1:13" x14ac:dyDescent="0.25"/>
    <row r="309" spans="1:13" x14ac:dyDescent="0.25"/>
    <row r="310" spans="1:13" x14ac:dyDescent="0.25"/>
    <row r="311" spans="1:13" x14ac:dyDescent="0.25"/>
    <row r="312" spans="1:13" ht="18.75" x14ac:dyDescent="0.25">
      <c r="A312" s="10" t="s">
        <v>9</v>
      </c>
      <c r="B312" s="46" t="str">
        <f>MASTER!B33</f>
        <v>EMPLOYEE 29</v>
      </c>
      <c r="C312" s="46"/>
      <c r="D312" s="46"/>
      <c r="E312" s="46"/>
      <c r="F312" s="46"/>
      <c r="G312" s="47" t="s">
        <v>10</v>
      </c>
      <c r="H312" s="47"/>
      <c r="I312" s="46" t="str">
        <f>MASTER!C33</f>
        <v>LECTURER</v>
      </c>
      <c r="J312" s="46"/>
      <c r="K312" s="11"/>
      <c r="L312" s="11"/>
      <c r="M312" s="11"/>
    </row>
    <row r="313" spans="1:13" ht="17.25" x14ac:dyDescent="0.3">
      <c r="A313" s="41" t="s">
        <v>11</v>
      </c>
      <c r="B313" s="42" t="s">
        <v>15</v>
      </c>
      <c r="C313" s="42"/>
      <c r="D313" s="42"/>
      <c r="E313" s="43" t="s">
        <v>16</v>
      </c>
      <c r="F313" s="43"/>
      <c r="G313" s="43"/>
      <c r="H313" s="43" t="s">
        <v>17</v>
      </c>
      <c r="I313" s="43"/>
      <c r="J313" s="43"/>
      <c r="K313" s="43" t="s">
        <v>18</v>
      </c>
      <c r="L313" s="44"/>
      <c r="M313" s="45" t="s">
        <v>19</v>
      </c>
    </row>
    <row r="314" spans="1:13" ht="17.25" x14ac:dyDescent="0.3">
      <c r="A314" s="41"/>
      <c r="B314" s="13" t="s">
        <v>12</v>
      </c>
      <c r="C314" s="13" t="s">
        <v>13</v>
      </c>
      <c r="D314" s="13" t="s">
        <v>14</v>
      </c>
      <c r="E314" s="14" t="s">
        <v>12</v>
      </c>
      <c r="F314" s="14" t="s">
        <v>13</v>
      </c>
      <c r="G314" s="14" t="s">
        <v>14</v>
      </c>
      <c r="H314" s="14" t="s">
        <v>12</v>
      </c>
      <c r="I314" s="14" t="s">
        <v>13</v>
      </c>
      <c r="J314" s="14" t="s">
        <v>14</v>
      </c>
      <c r="K314" s="15" t="str">
        <f>IF(MASTER!E33="NO","GPF","E.CPEN.F.")</f>
        <v>GPF</v>
      </c>
      <c r="L314" s="16" t="str">
        <f>IF(MASTER!E33="NO","Other","GPF 2004")</f>
        <v>Other</v>
      </c>
      <c r="M314" s="45"/>
    </row>
    <row r="315" spans="1:13" ht="17.25" x14ac:dyDescent="0.25">
      <c r="A315" s="17">
        <v>44378</v>
      </c>
      <c r="B315" s="18">
        <f>MASTER!D33</f>
        <v>80200</v>
      </c>
      <c r="C315" s="18">
        <f>ROUND(B315*31%,0)</f>
        <v>24862</v>
      </c>
      <c r="D315" s="19">
        <f>SUM(B315:C315)</f>
        <v>105062</v>
      </c>
      <c r="E315" s="18">
        <f>B315</f>
        <v>80200</v>
      </c>
      <c r="F315" s="18">
        <f>ROUND(E315*28%,0)</f>
        <v>22456</v>
      </c>
      <c r="G315" s="19">
        <f>SUM(E315:F315)</f>
        <v>102656</v>
      </c>
      <c r="H315" s="20">
        <f t="shared" ref="H315:J317" si="64">B315-E315</f>
        <v>0</v>
      </c>
      <c r="I315" s="20">
        <f t="shared" si="64"/>
        <v>2406</v>
      </c>
      <c r="J315" s="19">
        <f t="shared" si="64"/>
        <v>2406</v>
      </c>
      <c r="K315" s="21">
        <f>IF(MASTER!E33="NO",J315,ROUND(J315*10%,0))</f>
        <v>2406</v>
      </c>
      <c r="L315" s="21">
        <f>IF(MASTER!E33="NO",0,J315-K315)</f>
        <v>0</v>
      </c>
      <c r="M315" s="22">
        <f>J315-SUM(K315:L315)</f>
        <v>0</v>
      </c>
    </row>
    <row r="316" spans="1:13" ht="17.25" x14ac:dyDescent="0.25">
      <c r="A316" s="17">
        <v>44409</v>
      </c>
      <c r="B316" s="18">
        <f>B315</f>
        <v>80200</v>
      </c>
      <c r="C316" s="18">
        <f>ROUND(B316*31%,0)</f>
        <v>24862</v>
      </c>
      <c r="D316" s="19">
        <f>SUM(B316:C316)</f>
        <v>105062</v>
      </c>
      <c r="E316" s="18">
        <f>B316</f>
        <v>80200</v>
      </c>
      <c r="F316" s="18">
        <f>ROUND(E316*28%,0)</f>
        <v>22456</v>
      </c>
      <c r="G316" s="19">
        <f>SUM(E316:F316)</f>
        <v>102656</v>
      </c>
      <c r="H316" s="20">
        <f t="shared" si="64"/>
        <v>0</v>
      </c>
      <c r="I316" s="20">
        <f t="shared" si="64"/>
        <v>2406</v>
      </c>
      <c r="J316" s="19">
        <f t="shared" si="64"/>
        <v>2406</v>
      </c>
      <c r="K316" s="21">
        <f>IF(MASTER!E33="NO",J316,ROUND(J316*10%,0))</f>
        <v>2406</v>
      </c>
      <c r="L316" s="21">
        <f>IF(MASTER!E33="NO",0,J316-K316)</f>
        <v>0</v>
      </c>
      <c r="M316" s="22">
        <f>J316-SUM(K316:L316)</f>
        <v>0</v>
      </c>
    </row>
    <row r="317" spans="1:13" ht="17.25" x14ac:dyDescent="0.25">
      <c r="A317" s="17">
        <v>44440</v>
      </c>
      <c r="B317" s="18">
        <f>B316</f>
        <v>80200</v>
      </c>
      <c r="C317" s="18">
        <f>ROUND(B317*31%,0)</f>
        <v>24862</v>
      </c>
      <c r="D317" s="19">
        <f>SUM(B317:C317)</f>
        <v>105062</v>
      </c>
      <c r="E317" s="18">
        <f>B317</f>
        <v>80200</v>
      </c>
      <c r="F317" s="18">
        <f>ROUND(E317*28%,0)</f>
        <v>22456</v>
      </c>
      <c r="G317" s="19">
        <f>SUM(E317:F317)</f>
        <v>102656</v>
      </c>
      <c r="H317" s="20">
        <f t="shared" si="64"/>
        <v>0</v>
      </c>
      <c r="I317" s="20">
        <f t="shared" si="64"/>
        <v>2406</v>
      </c>
      <c r="J317" s="19">
        <f t="shared" si="64"/>
        <v>2406</v>
      </c>
      <c r="K317" s="21">
        <f>IF(MASTER!E33="NO",J317,ROUND(J317*10%,0))</f>
        <v>2406</v>
      </c>
      <c r="L317" s="21">
        <f>IF(MASTER!E33="NO",0,J317-K317)</f>
        <v>0</v>
      </c>
      <c r="M317" s="22">
        <f>J317-SUM(K317:L317)</f>
        <v>0</v>
      </c>
    </row>
    <row r="318" spans="1:13" ht="17.25" x14ac:dyDescent="0.25">
      <c r="A318" s="23" t="s">
        <v>14</v>
      </c>
      <c r="B318" s="24">
        <f t="shared" ref="B318:M318" si="65">SUM(B315:B317)</f>
        <v>240600</v>
      </c>
      <c r="C318" s="24">
        <f t="shared" si="65"/>
        <v>74586</v>
      </c>
      <c r="D318" s="25">
        <f t="shared" si="65"/>
        <v>315186</v>
      </c>
      <c r="E318" s="24">
        <f t="shared" si="65"/>
        <v>240600</v>
      </c>
      <c r="F318" s="24">
        <f t="shared" si="65"/>
        <v>67368</v>
      </c>
      <c r="G318" s="25">
        <f t="shared" si="65"/>
        <v>307968</v>
      </c>
      <c r="H318" s="24">
        <f t="shared" si="65"/>
        <v>0</v>
      </c>
      <c r="I318" s="24">
        <f t="shared" si="65"/>
        <v>7218</v>
      </c>
      <c r="J318" s="25">
        <f t="shared" si="65"/>
        <v>7218</v>
      </c>
      <c r="K318" s="26">
        <f t="shared" si="65"/>
        <v>7218</v>
      </c>
      <c r="L318" s="26">
        <f t="shared" si="65"/>
        <v>0</v>
      </c>
      <c r="M318" s="27">
        <f t="shared" si="65"/>
        <v>0</v>
      </c>
    </row>
    <row r="319" spans="1:13" x14ac:dyDescent="0.25"/>
    <row r="320" spans="1:13" x14ac:dyDescent="0.25"/>
    <row r="321" spans="1:13" x14ac:dyDescent="0.25"/>
    <row r="322" spans="1:13" x14ac:dyDescent="0.25"/>
    <row r="323" spans="1:13" ht="18.75" x14ac:dyDescent="0.25">
      <c r="A323" s="10" t="s">
        <v>9</v>
      </c>
      <c r="B323" s="46" t="str">
        <f>MASTER!B34</f>
        <v>EMPLOYEE 30</v>
      </c>
      <c r="C323" s="46"/>
      <c r="D323" s="46"/>
      <c r="E323" s="46"/>
      <c r="F323" s="46"/>
      <c r="G323" s="47" t="s">
        <v>10</v>
      </c>
      <c r="H323" s="47"/>
      <c r="I323" s="46" t="str">
        <f>MASTER!C34</f>
        <v>LECTURER</v>
      </c>
      <c r="J323" s="46"/>
      <c r="K323" s="11"/>
      <c r="L323" s="11"/>
      <c r="M323" s="11"/>
    </row>
    <row r="324" spans="1:13" ht="17.25" x14ac:dyDescent="0.3">
      <c r="A324" s="41" t="s">
        <v>11</v>
      </c>
      <c r="B324" s="42" t="s">
        <v>15</v>
      </c>
      <c r="C324" s="42"/>
      <c r="D324" s="42"/>
      <c r="E324" s="43" t="s">
        <v>16</v>
      </c>
      <c r="F324" s="43"/>
      <c r="G324" s="43"/>
      <c r="H324" s="43" t="s">
        <v>17</v>
      </c>
      <c r="I324" s="43"/>
      <c r="J324" s="43"/>
      <c r="K324" s="43" t="s">
        <v>18</v>
      </c>
      <c r="L324" s="44"/>
      <c r="M324" s="45" t="s">
        <v>19</v>
      </c>
    </row>
    <row r="325" spans="1:13" ht="17.25" x14ac:dyDescent="0.3">
      <c r="A325" s="41"/>
      <c r="B325" s="13" t="s">
        <v>12</v>
      </c>
      <c r="C325" s="13" t="s">
        <v>13</v>
      </c>
      <c r="D325" s="13" t="s">
        <v>14</v>
      </c>
      <c r="E325" s="14" t="s">
        <v>12</v>
      </c>
      <c r="F325" s="14" t="s">
        <v>13</v>
      </c>
      <c r="G325" s="14" t="s">
        <v>14</v>
      </c>
      <c r="H325" s="14" t="s">
        <v>12</v>
      </c>
      <c r="I325" s="14" t="s">
        <v>13</v>
      </c>
      <c r="J325" s="14" t="s">
        <v>14</v>
      </c>
      <c r="K325" s="15" t="str">
        <f>IF(MASTER!E34="NO","GPF","E.CPEN.F.")</f>
        <v>GPF</v>
      </c>
      <c r="L325" s="16" t="str">
        <f>IF(MASTER!E34="NO","Other","GPF 2004")</f>
        <v>Other</v>
      </c>
      <c r="M325" s="45"/>
    </row>
    <row r="326" spans="1:13" ht="17.25" x14ac:dyDescent="0.25">
      <c r="A326" s="17">
        <v>44378</v>
      </c>
      <c r="B326" s="18">
        <f>MASTER!D34</f>
        <v>80200</v>
      </c>
      <c r="C326" s="18">
        <f>ROUND(B326*31%,0)</f>
        <v>24862</v>
      </c>
      <c r="D326" s="19">
        <f>SUM(B326:C326)</f>
        <v>105062</v>
      </c>
      <c r="E326" s="18">
        <f>B326</f>
        <v>80200</v>
      </c>
      <c r="F326" s="18">
        <f>ROUND(E326*28%,0)</f>
        <v>22456</v>
      </c>
      <c r="G326" s="19">
        <f>SUM(E326:F326)</f>
        <v>102656</v>
      </c>
      <c r="H326" s="20">
        <f t="shared" ref="H326:J328" si="66">B326-E326</f>
        <v>0</v>
      </c>
      <c r="I326" s="20">
        <f t="shared" si="66"/>
        <v>2406</v>
      </c>
      <c r="J326" s="19">
        <f t="shared" si="66"/>
        <v>2406</v>
      </c>
      <c r="K326" s="21">
        <f>IF(MASTER!E34="NO",J326,ROUND(J326*10%,0))</f>
        <v>2406</v>
      </c>
      <c r="L326" s="21">
        <f>IF(MASTER!E34="NO",0,J326-K326)</f>
        <v>0</v>
      </c>
      <c r="M326" s="22">
        <f>J326-SUM(K326:L326)</f>
        <v>0</v>
      </c>
    </row>
    <row r="327" spans="1:13" ht="17.25" x14ac:dyDescent="0.25">
      <c r="A327" s="17">
        <v>44409</v>
      </c>
      <c r="B327" s="18">
        <f>B326</f>
        <v>80200</v>
      </c>
      <c r="C327" s="18">
        <f>ROUND(B327*31%,0)</f>
        <v>24862</v>
      </c>
      <c r="D327" s="19">
        <f>SUM(B327:C327)</f>
        <v>105062</v>
      </c>
      <c r="E327" s="18">
        <f>B327</f>
        <v>80200</v>
      </c>
      <c r="F327" s="18">
        <f>ROUND(E327*28%,0)</f>
        <v>22456</v>
      </c>
      <c r="G327" s="19">
        <f>SUM(E327:F327)</f>
        <v>102656</v>
      </c>
      <c r="H327" s="20">
        <f t="shared" si="66"/>
        <v>0</v>
      </c>
      <c r="I327" s="20">
        <f t="shared" si="66"/>
        <v>2406</v>
      </c>
      <c r="J327" s="19">
        <f t="shared" si="66"/>
        <v>2406</v>
      </c>
      <c r="K327" s="21">
        <f>IF(MASTER!E34="NO",J327,ROUND(J327*10%,0))</f>
        <v>2406</v>
      </c>
      <c r="L327" s="21">
        <f>IF(MASTER!E34="NO",0,J327-K327)</f>
        <v>0</v>
      </c>
      <c r="M327" s="22">
        <f>J327-SUM(K327:L327)</f>
        <v>0</v>
      </c>
    </row>
    <row r="328" spans="1:13" ht="17.25" x14ac:dyDescent="0.25">
      <c r="A328" s="17">
        <v>44440</v>
      </c>
      <c r="B328" s="18">
        <f>B327</f>
        <v>80200</v>
      </c>
      <c r="C328" s="18">
        <f>ROUND(B328*31%,0)</f>
        <v>24862</v>
      </c>
      <c r="D328" s="19">
        <f>SUM(B328:C328)</f>
        <v>105062</v>
      </c>
      <c r="E328" s="18">
        <f>B328</f>
        <v>80200</v>
      </c>
      <c r="F328" s="18">
        <f>ROUND(E328*28%,0)</f>
        <v>22456</v>
      </c>
      <c r="G328" s="19">
        <f>SUM(E328:F328)</f>
        <v>102656</v>
      </c>
      <c r="H328" s="20">
        <f t="shared" si="66"/>
        <v>0</v>
      </c>
      <c r="I328" s="20">
        <f t="shared" si="66"/>
        <v>2406</v>
      </c>
      <c r="J328" s="19">
        <f t="shared" si="66"/>
        <v>2406</v>
      </c>
      <c r="K328" s="21">
        <f>IF(MASTER!E34="NO",J328,ROUND(J328*10%,0))</f>
        <v>2406</v>
      </c>
      <c r="L328" s="21">
        <f>IF(MASTER!E34="NO",0,J328-K328)</f>
        <v>0</v>
      </c>
      <c r="M328" s="22">
        <f>J328-SUM(K328:L328)</f>
        <v>0</v>
      </c>
    </row>
    <row r="329" spans="1:13" ht="17.25" x14ac:dyDescent="0.25">
      <c r="A329" s="23" t="s">
        <v>14</v>
      </c>
      <c r="B329" s="24">
        <f t="shared" ref="B329:M329" si="67">SUM(B326:B328)</f>
        <v>240600</v>
      </c>
      <c r="C329" s="24">
        <f t="shared" si="67"/>
        <v>74586</v>
      </c>
      <c r="D329" s="25">
        <f t="shared" si="67"/>
        <v>315186</v>
      </c>
      <c r="E329" s="24">
        <f t="shared" si="67"/>
        <v>240600</v>
      </c>
      <c r="F329" s="24">
        <f t="shared" si="67"/>
        <v>67368</v>
      </c>
      <c r="G329" s="25">
        <f t="shared" si="67"/>
        <v>307968</v>
      </c>
      <c r="H329" s="24">
        <f t="shared" si="67"/>
        <v>0</v>
      </c>
      <c r="I329" s="24">
        <f t="shared" si="67"/>
        <v>7218</v>
      </c>
      <c r="J329" s="25">
        <f t="shared" si="67"/>
        <v>7218</v>
      </c>
      <c r="K329" s="26">
        <f t="shared" si="67"/>
        <v>7218</v>
      </c>
      <c r="L329" s="26">
        <f t="shared" si="67"/>
        <v>0</v>
      </c>
      <c r="M329" s="27">
        <f t="shared" si="67"/>
        <v>0</v>
      </c>
    </row>
    <row r="330" spans="1:13" x14ac:dyDescent="0.25"/>
    <row r="331" spans="1:13" x14ac:dyDescent="0.25"/>
    <row r="332" spans="1:13" x14ac:dyDescent="0.25"/>
    <row r="333" spans="1:13" x14ac:dyDescent="0.25"/>
    <row r="334" spans="1:13" ht="18.75" x14ac:dyDescent="0.25">
      <c r="A334" s="10" t="s">
        <v>9</v>
      </c>
      <c r="B334" s="46" t="str">
        <f>MASTER!B35</f>
        <v>EMPLOYEE 31</v>
      </c>
      <c r="C334" s="46"/>
      <c r="D334" s="46"/>
      <c r="E334" s="46"/>
      <c r="F334" s="46"/>
      <c r="G334" s="47" t="s">
        <v>10</v>
      </c>
      <c r="H334" s="47"/>
      <c r="I334" s="46" t="str">
        <f>MASTER!C35</f>
        <v>LECTURER</v>
      </c>
      <c r="J334" s="46"/>
      <c r="K334" s="11"/>
      <c r="L334" s="11"/>
      <c r="M334" s="11"/>
    </row>
    <row r="335" spans="1:13" ht="17.25" x14ac:dyDescent="0.3">
      <c r="A335" s="41" t="s">
        <v>11</v>
      </c>
      <c r="B335" s="42" t="s">
        <v>15</v>
      </c>
      <c r="C335" s="42"/>
      <c r="D335" s="42"/>
      <c r="E335" s="43" t="s">
        <v>16</v>
      </c>
      <c r="F335" s="43"/>
      <c r="G335" s="43"/>
      <c r="H335" s="43" t="s">
        <v>17</v>
      </c>
      <c r="I335" s="43"/>
      <c r="J335" s="43"/>
      <c r="K335" s="43" t="s">
        <v>18</v>
      </c>
      <c r="L335" s="44"/>
      <c r="M335" s="45" t="s">
        <v>19</v>
      </c>
    </row>
    <row r="336" spans="1:13" ht="17.25" x14ac:dyDescent="0.3">
      <c r="A336" s="41"/>
      <c r="B336" s="13" t="s">
        <v>12</v>
      </c>
      <c r="C336" s="13" t="s">
        <v>13</v>
      </c>
      <c r="D336" s="13" t="s">
        <v>14</v>
      </c>
      <c r="E336" s="14" t="s">
        <v>12</v>
      </c>
      <c r="F336" s="14" t="s">
        <v>13</v>
      </c>
      <c r="G336" s="14" t="s">
        <v>14</v>
      </c>
      <c r="H336" s="14" t="s">
        <v>12</v>
      </c>
      <c r="I336" s="14" t="s">
        <v>13</v>
      </c>
      <c r="J336" s="14" t="s">
        <v>14</v>
      </c>
      <c r="K336" s="15" t="str">
        <f>IF(MASTER!E35="NO","GPF","E.CPEN.F.")</f>
        <v>GPF</v>
      </c>
      <c r="L336" s="16" t="str">
        <f>IF(MASTER!E35="NO","Other","GPF 2004")</f>
        <v>Other</v>
      </c>
      <c r="M336" s="45"/>
    </row>
    <row r="337" spans="1:13" ht="17.25" x14ac:dyDescent="0.25">
      <c r="A337" s="17">
        <v>44378</v>
      </c>
      <c r="B337" s="18">
        <f>MASTER!D35</f>
        <v>80200</v>
      </c>
      <c r="C337" s="18">
        <f>ROUND(B337*31%,0)</f>
        <v>24862</v>
      </c>
      <c r="D337" s="19">
        <f>SUM(B337:C337)</f>
        <v>105062</v>
      </c>
      <c r="E337" s="18">
        <f>B337</f>
        <v>80200</v>
      </c>
      <c r="F337" s="18">
        <f>ROUND(E337*28%,0)</f>
        <v>22456</v>
      </c>
      <c r="G337" s="19">
        <f>SUM(E337:F337)</f>
        <v>102656</v>
      </c>
      <c r="H337" s="20">
        <f t="shared" ref="H337:J339" si="68">B337-E337</f>
        <v>0</v>
      </c>
      <c r="I337" s="20">
        <f t="shared" si="68"/>
        <v>2406</v>
      </c>
      <c r="J337" s="19">
        <f t="shared" si="68"/>
        <v>2406</v>
      </c>
      <c r="K337" s="21">
        <f>IF(MASTER!E35="NO",J337,ROUND(J337*10%,0))</f>
        <v>2406</v>
      </c>
      <c r="L337" s="21">
        <f>IF(MASTER!E35="NO",0,J337-K337)</f>
        <v>0</v>
      </c>
      <c r="M337" s="22">
        <f>J337-SUM(K337:L337)</f>
        <v>0</v>
      </c>
    </row>
    <row r="338" spans="1:13" ht="17.25" x14ac:dyDescent="0.25">
      <c r="A338" s="17">
        <v>44409</v>
      </c>
      <c r="B338" s="18">
        <f>B337</f>
        <v>80200</v>
      </c>
      <c r="C338" s="18">
        <f>ROUND(B338*31%,0)</f>
        <v>24862</v>
      </c>
      <c r="D338" s="19">
        <f>SUM(B338:C338)</f>
        <v>105062</v>
      </c>
      <c r="E338" s="18">
        <f>B338</f>
        <v>80200</v>
      </c>
      <c r="F338" s="18">
        <f>ROUND(E338*28%,0)</f>
        <v>22456</v>
      </c>
      <c r="G338" s="19">
        <f>SUM(E338:F338)</f>
        <v>102656</v>
      </c>
      <c r="H338" s="20">
        <f t="shared" si="68"/>
        <v>0</v>
      </c>
      <c r="I338" s="20">
        <f t="shared" si="68"/>
        <v>2406</v>
      </c>
      <c r="J338" s="19">
        <f t="shared" si="68"/>
        <v>2406</v>
      </c>
      <c r="K338" s="21">
        <f>IF(MASTER!E35="NO",J338,ROUND(J338*10%,0))</f>
        <v>2406</v>
      </c>
      <c r="L338" s="21">
        <f>IF(MASTER!E35="NO",0,J338-K338)</f>
        <v>0</v>
      </c>
      <c r="M338" s="22">
        <f>J338-SUM(K338:L338)</f>
        <v>0</v>
      </c>
    </row>
    <row r="339" spans="1:13" ht="17.25" x14ac:dyDescent="0.25">
      <c r="A339" s="17">
        <v>44440</v>
      </c>
      <c r="B339" s="18">
        <f>B338</f>
        <v>80200</v>
      </c>
      <c r="C339" s="18">
        <f>ROUND(B339*31%,0)</f>
        <v>24862</v>
      </c>
      <c r="D339" s="19">
        <f>SUM(B339:C339)</f>
        <v>105062</v>
      </c>
      <c r="E339" s="18">
        <f>B339</f>
        <v>80200</v>
      </c>
      <c r="F339" s="18">
        <f>ROUND(E339*28%,0)</f>
        <v>22456</v>
      </c>
      <c r="G339" s="19">
        <f>SUM(E339:F339)</f>
        <v>102656</v>
      </c>
      <c r="H339" s="20">
        <f t="shared" si="68"/>
        <v>0</v>
      </c>
      <c r="I339" s="20">
        <f t="shared" si="68"/>
        <v>2406</v>
      </c>
      <c r="J339" s="19">
        <f t="shared" si="68"/>
        <v>2406</v>
      </c>
      <c r="K339" s="21">
        <f>IF(MASTER!E35="NO",J339,ROUND(J339*10%,0))</f>
        <v>2406</v>
      </c>
      <c r="L339" s="21">
        <f>IF(MASTER!E35="NO",0,J339-K339)</f>
        <v>0</v>
      </c>
      <c r="M339" s="22">
        <f>J339-SUM(K339:L339)</f>
        <v>0</v>
      </c>
    </row>
    <row r="340" spans="1:13" ht="17.25" x14ac:dyDescent="0.25">
      <c r="A340" s="23" t="s">
        <v>14</v>
      </c>
      <c r="B340" s="24">
        <f t="shared" ref="B340:M340" si="69">SUM(B337:B339)</f>
        <v>240600</v>
      </c>
      <c r="C340" s="24">
        <f t="shared" si="69"/>
        <v>74586</v>
      </c>
      <c r="D340" s="25">
        <f t="shared" si="69"/>
        <v>315186</v>
      </c>
      <c r="E340" s="24">
        <f t="shared" si="69"/>
        <v>240600</v>
      </c>
      <c r="F340" s="24">
        <f t="shared" si="69"/>
        <v>67368</v>
      </c>
      <c r="G340" s="25">
        <f t="shared" si="69"/>
        <v>307968</v>
      </c>
      <c r="H340" s="24">
        <f t="shared" si="69"/>
        <v>0</v>
      </c>
      <c r="I340" s="24">
        <f t="shared" si="69"/>
        <v>7218</v>
      </c>
      <c r="J340" s="25">
        <f t="shared" si="69"/>
        <v>7218</v>
      </c>
      <c r="K340" s="26">
        <f t="shared" si="69"/>
        <v>7218</v>
      </c>
      <c r="L340" s="26">
        <f t="shared" si="69"/>
        <v>0</v>
      </c>
      <c r="M340" s="27">
        <f t="shared" si="69"/>
        <v>0</v>
      </c>
    </row>
    <row r="341" spans="1:13" x14ac:dyDescent="0.25"/>
    <row r="342" spans="1:13" x14ac:dyDescent="0.25"/>
    <row r="343" spans="1:13" x14ac:dyDescent="0.25"/>
    <row r="344" spans="1:13" x14ac:dyDescent="0.25"/>
    <row r="345" spans="1:13" ht="18.75" x14ac:dyDescent="0.25">
      <c r="A345" s="10" t="s">
        <v>9</v>
      </c>
      <c r="B345" s="46" t="str">
        <f>MASTER!B36</f>
        <v>EMPLOYEE 32</v>
      </c>
      <c r="C345" s="46"/>
      <c r="D345" s="46"/>
      <c r="E345" s="46"/>
      <c r="F345" s="46"/>
      <c r="G345" s="47" t="s">
        <v>10</v>
      </c>
      <c r="H345" s="47"/>
      <c r="I345" s="46" t="str">
        <f>MASTER!C36</f>
        <v>LECTURER</v>
      </c>
      <c r="J345" s="46"/>
      <c r="K345" s="11"/>
      <c r="L345" s="11"/>
      <c r="M345" s="11"/>
    </row>
    <row r="346" spans="1:13" ht="17.25" x14ac:dyDescent="0.3">
      <c r="A346" s="41" t="s">
        <v>11</v>
      </c>
      <c r="B346" s="42" t="s">
        <v>15</v>
      </c>
      <c r="C346" s="42"/>
      <c r="D346" s="42"/>
      <c r="E346" s="43" t="s">
        <v>16</v>
      </c>
      <c r="F346" s="43"/>
      <c r="G346" s="43"/>
      <c r="H346" s="43" t="s">
        <v>17</v>
      </c>
      <c r="I346" s="43"/>
      <c r="J346" s="43"/>
      <c r="K346" s="43" t="s">
        <v>18</v>
      </c>
      <c r="L346" s="44"/>
      <c r="M346" s="45" t="s">
        <v>19</v>
      </c>
    </row>
    <row r="347" spans="1:13" ht="17.25" x14ac:dyDescent="0.3">
      <c r="A347" s="41"/>
      <c r="B347" s="13" t="s">
        <v>12</v>
      </c>
      <c r="C347" s="13" t="s">
        <v>13</v>
      </c>
      <c r="D347" s="13" t="s">
        <v>14</v>
      </c>
      <c r="E347" s="14" t="s">
        <v>12</v>
      </c>
      <c r="F347" s="14" t="s">
        <v>13</v>
      </c>
      <c r="G347" s="14" t="s">
        <v>14</v>
      </c>
      <c r="H347" s="14" t="s">
        <v>12</v>
      </c>
      <c r="I347" s="14" t="s">
        <v>13</v>
      </c>
      <c r="J347" s="14" t="s">
        <v>14</v>
      </c>
      <c r="K347" s="15" t="str">
        <f>IF(MASTER!E36="NO","GPF","E.CPEN.F.")</f>
        <v>GPF</v>
      </c>
      <c r="L347" s="16" t="str">
        <f>IF(MASTER!E36="NO","Other","GPF 2004")</f>
        <v>Other</v>
      </c>
      <c r="M347" s="45"/>
    </row>
    <row r="348" spans="1:13" ht="17.25" x14ac:dyDescent="0.25">
      <c r="A348" s="17">
        <v>44378</v>
      </c>
      <c r="B348" s="18">
        <f>MASTER!D36</f>
        <v>80200</v>
      </c>
      <c r="C348" s="18">
        <f>ROUND(B348*31%,0)</f>
        <v>24862</v>
      </c>
      <c r="D348" s="19">
        <f>SUM(B348:C348)</f>
        <v>105062</v>
      </c>
      <c r="E348" s="18">
        <f>B348</f>
        <v>80200</v>
      </c>
      <c r="F348" s="18">
        <f>ROUND(E348*28%,0)</f>
        <v>22456</v>
      </c>
      <c r="G348" s="19">
        <f>SUM(E348:F348)</f>
        <v>102656</v>
      </c>
      <c r="H348" s="20">
        <f t="shared" ref="H348:J350" si="70">B348-E348</f>
        <v>0</v>
      </c>
      <c r="I348" s="20">
        <f t="shared" si="70"/>
        <v>2406</v>
      </c>
      <c r="J348" s="19">
        <f t="shared" si="70"/>
        <v>2406</v>
      </c>
      <c r="K348" s="21">
        <f>IF(MASTER!E36="NO",J348,ROUND(J348*10%,0))</f>
        <v>2406</v>
      </c>
      <c r="L348" s="21">
        <f>IF(MASTER!E36="NO",0,J348-K348)</f>
        <v>0</v>
      </c>
      <c r="M348" s="22">
        <f>J348-SUM(K348:L348)</f>
        <v>0</v>
      </c>
    </row>
    <row r="349" spans="1:13" ht="17.25" x14ac:dyDescent="0.25">
      <c r="A349" s="17">
        <v>44409</v>
      </c>
      <c r="B349" s="18">
        <f>B348</f>
        <v>80200</v>
      </c>
      <c r="C349" s="18">
        <f>ROUND(B349*31%,0)</f>
        <v>24862</v>
      </c>
      <c r="D349" s="19">
        <f>SUM(B349:C349)</f>
        <v>105062</v>
      </c>
      <c r="E349" s="18">
        <f>B349</f>
        <v>80200</v>
      </c>
      <c r="F349" s="18">
        <f>ROUND(E349*28%,0)</f>
        <v>22456</v>
      </c>
      <c r="G349" s="19">
        <f>SUM(E349:F349)</f>
        <v>102656</v>
      </c>
      <c r="H349" s="20">
        <f t="shared" si="70"/>
        <v>0</v>
      </c>
      <c r="I349" s="20">
        <f t="shared" si="70"/>
        <v>2406</v>
      </c>
      <c r="J349" s="19">
        <f t="shared" si="70"/>
        <v>2406</v>
      </c>
      <c r="K349" s="21">
        <f>IF(MASTER!E36="NO",J349,ROUND(J349*10%,0))</f>
        <v>2406</v>
      </c>
      <c r="L349" s="21">
        <f>IF(MASTER!E36="NO",0,J349-K349)</f>
        <v>0</v>
      </c>
      <c r="M349" s="22">
        <f>J349-SUM(K349:L349)</f>
        <v>0</v>
      </c>
    </row>
    <row r="350" spans="1:13" ht="17.25" x14ac:dyDescent="0.25">
      <c r="A350" s="17">
        <v>44440</v>
      </c>
      <c r="B350" s="18">
        <f>B349</f>
        <v>80200</v>
      </c>
      <c r="C350" s="18">
        <f>ROUND(B350*31%,0)</f>
        <v>24862</v>
      </c>
      <c r="D350" s="19">
        <f>SUM(B350:C350)</f>
        <v>105062</v>
      </c>
      <c r="E350" s="18">
        <f>B350</f>
        <v>80200</v>
      </c>
      <c r="F350" s="18">
        <f>ROUND(E350*28%,0)</f>
        <v>22456</v>
      </c>
      <c r="G350" s="19">
        <f>SUM(E350:F350)</f>
        <v>102656</v>
      </c>
      <c r="H350" s="20">
        <f t="shared" si="70"/>
        <v>0</v>
      </c>
      <c r="I350" s="20">
        <f t="shared" si="70"/>
        <v>2406</v>
      </c>
      <c r="J350" s="19">
        <f t="shared" si="70"/>
        <v>2406</v>
      </c>
      <c r="K350" s="21">
        <f>IF(MASTER!E36="NO",J350,ROUND(J350*10%,0))</f>
        <v>2406</v>
      </c>
      <c r="L350" s="21">
        <f>IF(MASTER!E36="NO",0,J350-K350)</f>
        <v>0</v>
      </c>
      <c r="M350" s="22">
        <f>J350-SUM(K350:L350)</f>
        <v>0</v>
      </c>
    </row>
    <row r="351" spans="1:13" ht="17.25" x14ac:dyDescent="0.25">
      <c r="A351" s="23" t="s">
        <v>14</v>
      </c>
      <c r="B351" s="24">
        <f t="shared" ref="B351:M351" si="71">SUM(B348:B350)</f>
        <v>240600</v>
      </c>
      <c r="C351" s="24">
        <f t="shared" si="71"/>
        <v>74586</v>
      </c>
      <c r="D351" s="25">
        <f t="shared" si="71"/>
        <v>315186</v>
      </c>
      <c r="E351" s="24">
        <f t="shared" si="71"/>
        <v>240600</v>
      </c>
      <c r="F351" s="24">
        <f t="shared" si="71"/>
        <v>67368</v>
      </c>
      <c r="G351" s="25">
        <f t="shared" si="71"/>
        <v>307968</v>
      </c>
      <c r="H351" s="24">
        <f t="shared" si="71"/>
        <v>0</v>
      </c>
      <c r="I351" s="24">
        <f t="shared" si="71"/>
        <v>7218</v>
      </c>
      <c r="J351" s="25">
        <f t="shared" si="71"/>
        <v>7218</v>
      </c>
      <c r="K351" s="26">
        <f t="shared" si="71"/>
        <v>7218</v>
      </c>
      <c r="L351" s="26">
        <f t="shared" si="71"/>
        <v>0</v>
      </c>
      <c r="M351" s="27">
        <f t="shared" si="71"/>
        <v>0</v>
      </c>
    </row>
    <row r="352" spans="1:13" x14ac:dyDescent="0.25"/>
    <row r="353" spans="1:14" x14ac:dyDescent="0.25"/>
    <row r="354" spans="1:14" x14ac:dyDescent="0.25"/>
    <row r="355" spans="1:14" x14ac:dyDescent="0.25"/>
    <row r="356" spans="1:14" ht="18.75" x14ac:dyDescent="0.25">
      <c r="A356" s="10" t="s">
        <v>9</v>
      </c>
      <c r="B356" s="46" t="str">
        <f>MASTER!B37</f>
        <v>EMPLOYEE 33</v>
      </c>
      <c r="C356" s="46"/>
      <c r="D356" s="46"/>
      <c r="E356" s="46"/>
      <c r="F356" s="46"/>
      <c r="G356" s="47" t="s">
        <v>10</v>
      </c>
      <c r="H356" s="47"/>
      <c r="I356" s="46" t="str">
        <f>MASTER!C37</f>
        <v>LECTURER</v>
      </c>
      <c r="J356" s="46"/>
      <c r="K356" s="11"/>
      <c r="L356" s="11"/>
      <c r="M356" s="11"/>
      <c r="N356" s="12"/>
    </row>
    <row r="357" spans="1:14" ht="17.25" x14ac:dyDescent="0.3">
      <c r="A357" s="41" t="s">
        <v>11</v>
      </c>
      <c r="B357" s="42" t="s">
        <v>15</v>
      </c>
      <c r="C357" s="42"/>
      <c r="D357" s="42"/>
      <c r="E357" s="43" t="s">
        <v>16</v>
      </c>
      <c r="F357" s="43"/>
      <c r="G357" s="43"/>
      <c r="H357" s="43" t="s">
        <v>17</v>
      </c>
      <c r="I357" s="43"/>
      <c r="J357" s="43"/>
      <c r="K357" s="43" t="s">
        <v>18</v>
      </c>
      <c r="L357" s="44"/>
      <c r="M357" s="45" t="s">
        <v>19</v>
      </c>
    </row>
    <row r="358" spans="1:14" ht="17.25" x14ac:dyDescent="0.3">
      <c r="A358" s="41"/>
      <c r="B358" s="13" t="s">
        <v>12</v>
      </c>
      <c r="C358" s="13" t="s">
        <v>13</v>
      </c>
      <c r="D358" s="13" t="s">
        <v>14</v>
      </c>
      <c r="E358" s="14" t="s">
        <v>12</v>
      </c>
      <c r="F358" s="14" t="s">
        <v>13</v>
      </c>
      <c r="G358" s="14" t="s">
        <v>14</v>
      </c>
      <c r="H358" s="14" t="s">
        <v>12</v>
      </c>
      <c r="I358" s="14" t="s">
        <v>13</v>
      </c>
      <c r="J358" s="14" t="s">
        <v>14</v>
      </c>
      <c r="K358" s="15" t="str">
        <f>IF(MASTER!E37="NO","GPF","E.CPEN.F.")</f>
        <v>GPF</v>
      </c>
      <c r="L358" s="16" t="str">
        <f>IF(MASTER!E37="NO","Other","GPF 2004")</f>
        <v>Other</v>
      </c>
      <c r="M358" s="45"/>
    </row>
    <row r="359" spans="1:14" ht="17.25" x14ac:dyDescent="0.25">
      <c r="A359" s="17">
        <v>44378</v>
      </c>
      <c r="B359" s="18">
        <f>MASTER!D37</f>
        <v>80200</v>
      </c>
      <c r="C359" s="18">
        <f>ROUND(B359*31%,0)</f>
        <v>24862</v>
      </c>
      <c r="D359" s="19">
        <f>SUM(B359:C359)</f>
        <v>105062</v>
      </c>
      <c r="E359" s="18">
        <f>B359</f>
        <v>80200</v>
      </c>
      <c r="F359" s="18">
        <f>ROUND(E359*28%,0)</f>
        <v>22456</v>
      </c>
      <c r="G359" s="19">
        <f>SUM(E359:F359)</f>
        <v>102656</v>
      </c>
      <c r="H359" s="20">
        <f t="shared" ref="H359:J361" si="72">B359-E359</f>
        <v>0</v>
      </c>
      <c r="I359" s="20">
        <f t="shared" si="72"/>
        <v>2406</v>
      </c>
      <c r="J359" s="19">
        <f t="shared" si="72"/>
        <v>2406</v>
      </c>
      <c r="K359" s="21">
        <f>IF(MASTER!E37="NO",J359,ROUND(J359*10%,0))</f>
        <v>2406</v>
      </c>
      <c r="L359" s="21">
        <f>IF(MASTER!E37="NO",0,J359-K359)</f>
        <v>0</v>
      </c>
      <c r="M359" s="22">
        <f>J359-SUM(K359:L359)</f>
        <v>0</v>
      </c>
    </row>
    <row r="360" spans="1:14" ht="17.25" x14ac:dyDescent="0.25">
      <c r="A360" s="17">
        <v>44409</v>
      </c>
      <c r="B360" s="18">
        <f>B359</f>
        <v>80200</v>
      </c>
      <c r="C360" s="18">
        <f>ROUND(B360*31%,0)</f>
        <v>24862</v>
      </c>
      <c r="D360" s="19">
        <f>SUM(B360:C360)</f>
        <v>105062</v>
      </c>
      <c r="E360" s="18">
        <f>B360</f>
        <v>80200</v>
      </c>
      <c r="F360" s="18">
        <f>ROUND(E360*28%,0)</f>
        <v>22456</v>
      </c>
      <c r="G360" s="19">
        <f>SUM(E360:F360)</f>
        <v>102656</v>
      </c>
      <c r="H360" s="20">
        <f t="shared" si="72"/>
        <v>0</v>
      </c>
      <c r="I360" s="20">
        <f t="shared" si="72"/>
        <v>2406</v>
      </c>
      <c r="J360" s="19">
        <f t="shared" si="72"/>
        <v>2406</v>
      </c>
      <c r="K360" s="21">
        <f>IF(MASTER!E37="NO",J360,ROUND(J360*10%,0))</f>
        <v>2406</v>
      </c>
      <c r="L360" s="21">
        <f>IF(MASTER!E37="NO",0,J360-K360)</f>
        <v>0</v>
      </c>
      <c r="M360" s="22">
        <f>J360-SUM(K360:L360)</f>
        <v>0</v>
      </c>
    </row>
    <row r="361" spans="1:14" ht="17.25" x14ac:dyDescent="0.25">
      <c r="A361" s="17">
        <v>44440</v>
      </c>
      <c r="B361" s="18">
        <f>B360</f>
        <v>80200</v>
      </c>
      <c r="C361" s="18">
        <f>ROUND(B361*31%,0)</f>
        <v>24862</v>
      </c>
      <c r="D361" s="19">
        <f>SUM(B361:C361)</f>
        <v>105062</v>
      </c>
      <c r="E361" s="18">
        <f>B361</f>
        <v>80200</v>
      </c>
      <c r="F361" s="18">
        <f>ROUND(E361*28%,0)</f>
        <v>22456</v>
      </c>
      <c r="G361" s="19">
        <f>SUM(E361:F361)</f>
        <v>102656</v>
      </c>
      <c r="H361" s="20">
        <f t="shared" si="72"/>
        <v>0</v>
      </c>
      <c r="I361" s="20">
        <f t="shared" si="72"/>
        <v>2406</v>
      </c>
      <c r="J361" s="19">
        <f t="shared" si="72"/>
        <v>2406</v>
      </c>
      <c r="K361" s="21">
        <f>IF(MASTER!E37="NO",J361,ROUND(J361*10%,0))</f>
        <v>2406</v>
      </c>
      <c r="L361" s="21">
        <f>IF(MASTER!E37="NO",0,J361-K361)</f>
        <v>0</v>
      </c>
      <c r="M361" s="22">
        <f>J361-SUM(K361:L361)</f>
        <v>0</v>
      </c>
    </row>
    <row r="362" spans="1:14" ht="17.25" x14ac:dyDescent="0.25">
      <c r="A362" s="23" t="s">
        <v>14</v>
      </c>
      <c r="B362" s="24">
        <f t="shared" ref="B362:M362" si="73">SUM(B359:B361)</f>
        <v>240600</v>
      </c>
      <c r="C362" s="24">
        <f t="shared" si="73"/>
        <v>74586</v>
      </c>
      <c r="D362" s="25">
        <f t="shared" si="73"/>
        <v>315186</v>
      </c>
      <c r="E362" s="24">
        <f t="shared" si="73"/>
        <v>240600</v>
      </c>
      <c r="F362" s="24">
        <f t="shared" si="73"/>
        <v>67368</v>
      </c>
      <c r="G362" s="25">
        <f t="shared" si="73"/>
        <v>307968</v>
      </c>
      <c r="H362" s="24">
        <f t="shared" si="73"/>
        <v>0</v>
      </c>
      <c r="I362" s="24">
        <f t="shared" si="73"/>
        <v>7218</v>
      </c>
      <c r="J362" s="25">
        <f t="shared" si="73"/>
        <v>7218</v>
      </c>
      <c r="K362" s="26">
        <f t="shared" si="73"/>
        <v>7218</v>
      </c>
      <c r="L362" s="26">
        <f t="shared" si="73"/>
        <v>0</v>
      </c>
      <c r="M362" s="27">
        <f t="shared" si="73"/>
        <v>0</v>
      </c>
    </row>
    <row r="363" spans="1:14" x14ac:dyDescent="0.25"/>
    <row r="364" spans="1:14" x14ac:dyDescent="0.25"/>
    <row r="365" spans="1:14" x14ac:dyDescent="0.25"/>
    <row r="366" spans="1:14" x14ac:dyDescent="0.25"/>
    <row r="367" spans="1:14" ht="18.75" x14ac:dyDescent="0.25">
      <c r="A367" s="10" t="s">
        <v>9</v>
      </c>
      <c r="B367" s="46" t="str">
        <f>MASTER!B38</f>
        <v>EMPLOYEE 34</v>
      </c>
      <c r="C367" s="46"/>
      <c r="D367" s="46"/>
      <c r="E367" s="46"/>
      <c r="F367" s="46"/>
      <c r="G367" s="47" t="s">
        <v>10</v>
      </c>
      <c r="H367" s="47"/>
      <c r="I367" s="46" t="str">
        <f>MASTER!C38</f>
        <v>LECTURER</v>
      </c>
      <c r="J367" s="46"/>
      <c r="K367" s="11"/>
      <c r="L367" s="11"/>
      <c r="M367" s="11"/>
    </row>
    <row r="368" spans="1:14" ht="17.25" x14ac:dyDescent="0.3">
      <c r="A368" s="41" t="s">
        <v>11</v>
      </c>
      <c r="B368" s="42" t="s">
        <v>15</v>
      </c>
      <c r="C368" s="42"/>
      <c r="D368" s="42"/>
      <c r="E368" s="43" t="s">
        <v>16</v>
      </c>
      <c r="F368" s="43"/>
      <c r="G368" s="43"/>
      <c r="H368" s="43" t="s">
        <v>17</v>
      </c>
      <c r="I368" s="43"/>
      <c r="J368" s="43"/>
      <c r="K368" s="43" t="s">
        <v>18</v>
      </c>
      <c r="L368" s="44"/>
      <c r="M368" s="45" t="s">
        <v>19</v>
      </c>
    </row>
    <row r="369" spans="1:13" ht="17.25" x14ac:dyDescent="0.3">
      <c r="A369" s="41"/>
      <c r="B369" s="13" t="s">
        <v>12</v>
      </c>
      <c r="C369" s="13" t="s">
        <v>13</v>
      </c>
      <c r="D369" s="13" t="s">
        <v>14</v>
      </c>
      <c r="E369" s="14" t="s">
        <v>12</v>
      </c>
      <c r="F369" s="14" t="s">
        <v>13</v>
      </c>
      <c r="G369" s="14" t="s">
        <v>14</v>
      </c>
      <c r="H369" s="14" t="s">
        <v>12</v>
      </c>
      <c r="I369" s="14" t="s">
        <v>13</v>
      </c>
      <c r="J369" s="14" t="s">
        <v>14</v>
      </c>
      <c r="K369" s="15" t="str">
        <f>IF(MASTER!E38="NO","GPF","E.CPEN.F.")</f>
        <v>GPF</v>
      </c>
      <c r="L369" s="16" t="str">
        <f>IF(MASTER!E38="NO","Other","GPF 2004")</f>
        <v>Other</v>
      </c>
      <c r="M369" s="45"/>
    </row>
    <row r="370" spans="1:13" ht="17.25" x14ac:dyDescent="0.25">
      <c r="A370" s="17">
        <v>44378</v>
      </c>
      <c r="B370" s="18">
        <f>MASTER!D38</f>
        <v>80200</v>
      </c>
      <c r="C370" s="18">
        <f>ROUND(B370*31%,0)</f>
        <v>24862</v>
      </c>
      <c r="D370" s="19">
        <f>SUM(B370:C370)</f>
        <v>105062</v>
      </c>
      <c r="E370" s="18">
        <f>B370</f>
        <v>80200</v>
      </c>
      <c r="F370" s="18">
        <f>ROUND(E370*28%,0)</f>
        <v>22456</v>
      </c>
      <c r="G370" s="19">
        <f>SUM(E370:F370)</f>
        <v>102656</v>
      </c>
      <c r="H370" s="20">
        <f t="shared" ref="H370:J372" si="74">B370-E370</f>
        <v>0</v>
      </c>
      <c r="I370" s="20">
        <f t="shared" si="74"/>
        <v>2406</v>
      </c>
      <c r="J370" s="19">
        <f t="shared" si="74"/>
        <v>2406</v>
      </c>
      <c r="K370" s="21">
        <f>IF(MASTER!E38="NO",J370,ROUND(J370*10%,0))</f>
        <v>2406</v>
      </c>
      <c r="L370" s="21">
        <f>IF(MASTER!E38="NO",0,J370-K370)</f>
        <v>0</v>
      </c>
      <c r="M370" s="22">
        <f>J370-SUM(K370:L370)</f>
        <v>0</v>
      </c>
    </row>
    <row r="371" spans="1:13" ht="17.25" x14ac:dyDescent="0.25">
      <c r="A371" s="17">
        <v>44409</v>
      </c>
      <c r="B371" s="18">
        <f>B370</f>
        <v>80200</v>
      </c>
      <c r="C371" s="18">
        <f>ROUND(B371*31%,0)</f>
        <v>24862</v>
      </c>
      <c r="D371" s="19">
        <f>SUM(B371:C371)</f>
        <v>105062</v>
      </c>
      <c r="E371" s="18">
        <f>B371</f>
        <v>80200</v>
      </c>
      <c r="F371" s="18">
        <f>ROUND(E371*28%,0)</f>
        <v>22456</v>
      </c>
      <c r="G371" s="19">
        <f>SUM(E371:F371)</f>
        <v>102656</v>
      </c>
      <c r="H371" s="20">
        <f t="shared" si="74"/>
        <v>0</v>
      </c>
      <c r="I371" s="20">
        <f t="shared" si="74"/>
        <v>2406</v>
      </c>
      <c r="J371" s="19">
        <f t="shared" si="74"/>
        <v>2406</v>
      </c>
      <c r="K371" s="21">
        <f>IF(MASTER!E38="NO",J371,ROUND(J371*10%,0))</f>
        <v>2406</v>
      </c>
      <c r="L371" s="21">
        <f>IF(MASTER!E38="NO",0,J371-K371)</f>
        <v>0</v>
      </c>
      <c r="M371" s="22">
        <f>J371-SUM(K371:L371)</f>
        <v>0</v>
      </c>
    </row>
    <row r="372" spans="1:13" ht="17.25" x14ac:dyDescent="0.25">
      <c r="A372" s="17">
        <v>44440</v>
      </c>
      <c r="B372" s="18">
        <f>B371</f>
        <v>80200</v>
      </c>
      <c r="C372" s="18">
        <f>ROUND(B372*31%,0)</f>
        <v>24862</v>
      </c>
      <c r="D372" s="19">
        <f>SUM(B372:C372)</f>
        <v>105062</v>
      </c>
      <c r="E372" s="18">
        <f>B372</f>
        <v>80200</v>
      </c>
      <c r="F372" s="18">
        <f>ROUND(E372*28%,0)</f>
        <v>22456</v>
      </c>
      <c r="G372" s="19">
        <f>SUM(E372:F372)</f>
        <v>102656</v>
      </c>
      <c r="H372" s="20">
        <f t="shared" si="74"/>
        <v>0</v>
      </c>
      <c r="I372" s="20">
        <f t="shared" si="74"/>
        <v>2406</v>
      </c>
      <c r="J372" s="19">
        <f t="shared" si="74"/>
        <v>2406</v>
      </c>
      <c r="K372" s="21">
        <f>IF(MASTER!E38="NO",J372,ROUND(J372*10%,0))</f>
        <v>2406</v>
      </c>
      <c r="L372" s="21">
        <f>IF(MASTER!E38="NO",0,J372-K372)</f>
        <v>0</v>
      </c>
      <c r="M372" s="22">
        <f>J372-SUM(K372:L372)</f>
        <v>0</v>
      </c>
    </row>
    <row r="373" spans="1:13" ht="17.25" x14ac:dyDescent="0.25">
      <c r="A373" s="23" t="s">
        <v>14</v>
      </c>
      <c r="B373" s="24">
        <f t="shared" ref="B373:M373" si="75">SUM(B370:B372)</f>
        <v>240600</v>
      </c>
      <c r="C373" s="24">
        <f t="shared" si="75"/>
        <v>74586</v>
      </c>
      <c r="D373" s="25">
        <f t="shared" si="75"/>
        <v>315186</v>
      </c>
      <c r="E373" s="24">
        <f t="shared" si="75"/>
        <v>240600</v>
      </c>
      <c r="F373" s="24">
        <f t="shared" si="75"/>
        <v>67368</v>
      </c>
      <c r="G373" s="25">
        <f t="shared" si="75"/>
        <v>307968</v>
      </c>
      <c r="H373" s="24">
        <f t="shared" si="75"/>
        <v>0</v>
      </c>
      <c r="I373" s="24">
        <f t="shared" si="75"/>
        <v>7218</v>
      </c>
      <c r="J373" s="25">
        <f t="shared" si="75"/>
        <v>7218</v>
      </c>
      <c r="K373" s="26">
        <f t="shared" si="75"/>
        <v>7218</v>
      </c>
      <c r="L373" s="26">
        <f t="shared" si="75"/>
        <v>0</v>
      </c>
      <c r="M373" s="27">
        <f t="shared" si="75"/>
        <v>0</v>
      </c>
    </row>
    <row r="374" spans="1:13" x14ac:dyDescent="0.25"/>
    <row r="375" spans="1:13" x14ac:dyDescent="0.25"/>
    <row r="376" spans="1:13" x14ac:dyDescent="0.25"/>
    <row r="377" spans="1:13" x14ac:dyDescent="0.25"/>
    <row r="378" spans="1:13" ht="18.75" x14ac:dyDescent="0.25">
      <c r="A378" s="10" t="s">
        <v>9</v>
      </c>
      <c r="B378" s="46" t="str">
        <f>MASTER!B39</f>
        <v>EMPLOYEE 35</v>
      </c>
      <c r="C378" s="46"/>
      <c r="D378" s="46"/>
      <c r="E378" s="46"/>
      <c r="F378" s="46"/>
      <c r="G378" s="47" t="s">
        <v>10</v>
      </c>
      <c r="H378" s="47"/>
      <c r="I378" s="46" t="str">
        <f>MASTER!C39</f>
        <v>LECTURER</v>
      </c>
      <c r="J378" s="46"/>
      <c r="K378" s="11"/>
      <c r="L378" s="11"/>
      <c r="M378" s="11"/>
    </row>
    <row r="379" spans="1:13" ht="17.25" x14ac:dyDescent="0.3">
      <c r="A379" s="41" t="s">
        <v>11</v>
      </c>
      <c r="B379" s="42" t="s">
        <v>15</v>
      </c>
      <c r="C379" s="42"/>
      <c r="D379" s="42"/>
      <c r="E379" s="43" t="s">
        <v>16</v>
      </c>
      <c r="F379" s="43"/>
      <c r="G379" s="43"/>
      <c r="H379" s="43" t="s">
        <v>17</v>
      </c>
      <c r="I379" s="43"/>
      <c r="J379" s="43"/>
      <c r="K379" s="43" t="s">
        <v>18</v>
      </c>
      <c r="L379" s="44"/>
      <c r="M379" s="45" t="s">
        <v>19</v>
      </c>
    </row>
    <row r="380" spans="1:13" ht="17.25" x14ac:dyDescent="0.3">
      <c r="A380" s="41"/>
      <c r="B380" s="13" t="s">
        <v>12</v>
      </c>
      <c r="C380" s="13" t="s">
        <v>13</v>
      </c>
      <c r="D380" s="13" t="s">
        <v>14</v>
      </c>
      <c r="E380" s="14" t="s">
        <v>12</v>
      </c>
      <c r="F380" s="14" t="s">
        <v>13</v>
      </c>
      <c r="G380" s="14" t="s">
        <v>14</v>
      </c>
      <c r="H380" s="14" t="s">
        <v>12</v>
      </c>
      <c r="I380" s="14" t="s">
        <v>13</v>
      </c>
      <c r="J380" s="14" t="s">
        <v>14</v>
      </c>
      <c r="K380" s="15" t="str">
        <f>IF(MASTER!E39="NO","GPF","E.CPEN.F.")</f>
        <v>GPF</v>
      </c>
      <c r="L380" s="16" t="str">
        <f>IF(MASTER!E39="NO","Other","GPF 2004")</f>
        <v>Other</v>
      </c>
      <c r="M380" s="45"/>
    </row>
    <row r="381" spans="1:13" ht="17.25" x14ac:dyDescent="0.25">
      <c r="A381" s="17">
        <v>44378</v>
      </c>
      <c r="B381" s="18">
        <f>MASTER!D39</f>
        <v>80200</v>
      </c>
      <c r="C381" s="18">
        <f>ROUND(B381*31%,0)</f>
        <v>24862</v>
      </c>
      <c r="D381" s="19">
        <f>SUM(B381:C381)</f>
        <v>105062</v>
      </c>
      <c r="E381" s="18">
        <f>B381</f>
        <v>80200</v>
      </c>
      <c r="F381" s="18">
        <f>ROUND(E381*28%,0)</f>
        <v>22456</v>
      </c>
      <c r="G381" s="19">
        <f>SUM(E381:F381)</f>
        <v>102656</v>
      </c>
      <c r="H381" s="20">
        <f t="shared" ref="H381:J383" si="76">B381-E381</f>
        <v>0</v>
      </c>
      <c r="I381" s="20">
        <f t="shared" si="76"/>
        <v>2406</v>
      </c>
      <c r="J381" s="19">
        <f t="shared" si="76"/>
        <v>2406</v>
      </c>
      <c r="K381" s="21">
        <f>IF(MASTER!E39="NO",J381,ROUND(J381*10%,0))</f>
        <v>2406</v>
      </c>
      <c r="L381" s="21">
        <f>IF(MASTER!E39="NO",0,J381-K381)</f>
        <v>0</v>
      </c>
      <c r="M381" s="22">
        <f>J381-SUM(K381:L381)</f>
        <v>0</v>
      </c>
    </row>
    <row r="382" spans="1:13" ht="17.25" x14ac:dyDescent="0.25">
      <c r="A382" s="17">
        <v>44409</v>
      </c>
      <c r="B382" s="18">
        <f>B381</f>
        <v>80200</v>
      </c>
      <c r="C382" s="18">
        <f>ROUND(B382*31%,0)</f>
        <v>24862</v>
      </c>
      <c r="D382" s="19">
        <f>SUM(B382:C382)</f>
        <v>105062</v>
      </c>
      <c r="E382" s="18">
        <f>B382</f>
        <v>80200</v>
      </c>
      <c r="F382" s="18">
        <f>ROUND(E382*28%,0)</f>
        <v>22456</v>
      </c>
      <c r="G382" s="19">
        <f>SUM(E382:F382)</f>
        <v>102656</v>
      </c>
      <c r="H382" s="20">
        <f t="shared" si="76"/>
        <v>0</v>
      </c>
      <c r="I382" s="20">
        <f t="shared" si="76"/>
        <v>2406</v>
      </c>
      <c r="J382" s="19">
        <f t="shared" si="76"/>
        <v>2406</v>
      </c>
      <c r="K382" s="21">
        <f>IF(MASTER!E39="NO",J382,ROUND(J382*10%,0))</f>
        <v>2406</v>
      </c>
      <c r="L382" s="21">
        <f>IF(MASTER!E39="NO",0,J382-K382)</f>
        <v>0</v>
      </c>
      <c r="M382" s="22">
        <f>J382-SUM(K382:L382)</f>
        <v>0</v>
      </c>
    </row>
    <row r="383" spans="1:13" ht="17.25" x14ac:dyDescent="0.25">
      <c r="A383" s="17">
        <v>44440</v>
      </c>
      <c r="B383" s="18">
        <f>B382</f>
        <v>80200</v>
      </c>
      <c r="C383" s="18">
        <f>ROUND(B383*31%,0)</f>
        <v>24862</v>
      </c>
      <c r="D383" s="19">
        <f>SUM(B383:C383)</f>
        <v>105062</v>
      </c>
      <c r="E383" s="18">
        <f>B383</f>
        <v>80200</v>
      </c>
      <c r="F383" s="18">
        <f>ROUND(E383*28%,0)</f>
        <v>22456</v>
      </c>
      <c r="G383" s="19">
        <f>SUM(E383:F383)</f>
        <v>102656</v>
      </c>
      <c r="H383" s="20">
        <f t="shared" si="76"/>
        <v>0</v>
      </c>
      <c r="I383" s="20">
        <f t="shared" si="76"/>
        <v>2406</v>
      </c>
      <c r="J383" s="19">
        <f t="shared" si="76"/>
        <v>2406</v>
      </c>
      <c r="K383" s="21">
        <f>IF(MASTER!E39="NO",J383,ROUND(J383*10%,0))</f>
        <v>2406</v>
      </c>
      <c r="L383" s="21">
        <f>IF(MASTER!E39="NO",0,J383-K383)</f>
        <v>0</v>
      </c>
      <c r="M383" s="22">
        <f>J383-SUM(K383:L383)</f>
        <v>0</v>
      </c>
    </row>
    <row r="384" spans="1:13" ht="17.25" x14ac:dyDescent="0.25">
      <c r="A384" s="23" t="s">
        <v>14</v>
      </c>
      <c r="B384" s="24">
        <f t="shared" ref="B384:M384" si="77">SUM(B381:B383)</f>
        <v>240600</v>
      </c>
      <c r="C384" s="24">
        <f t="shared" si="77"/>
        <v>74586</v>
      </c>
      <c r="D384" s="25">
        <f t="shared" si="77"/>
        <v>315186</v>
      </c>
      <c r="E384" s="24">
        <f t="shared" si="77"/>
        <v>240600</v>
      </c>
      <c r="F384" s="24">
        <f t="shared" si="77"/>
        <v>67368</v>
      </c>
      <c r="G384" s="25">
        <f t="shared" si="77"/>
        <v>307968</v>
      </c>
      <c r="H384" s="24">
        <f t="shared" si="77"/>
        <v>0</v>
      </c>
      <c r="I384" s="24">
        <f t="shared" si="77"/>
        <v>7218</v>
      </c>
      <c r="J384" s="25">
        <f t="shared" si="77"/>
        <v>7218</v>
      </c>
      <c r="K384" s="26">
        <f t="shared" si="77"/>
        <v>7218</v>
      </c>
      <c r="L384" s="26">
        <f t="shared" si="77"/>
        <v>0</v>
      </c>
      <c r="M384" s="27">
        <f t="shared" si="77"/>
        <v>0</v>
      </c>
    </row>
    <row r="385" spans="1:13" x14ac:dyDescent="0.25"/>
    <row r="386" spans="1:13" x14ac:dyDescent="0.25"/>
    <row r="387" spans="1:13" x14ac:dyDescent="0.25"/>
    <row r="388" spans="1:13" x14ac:dyDescent="0.25"/>
    <row r="389" spans="1:13" ht="18.75" x14ac:dyDescent="0.25">
      <c r="A389" s="10" t="s">
        <v>9</v>
      </c>
      <c r="B389" s="46" t="str">
        <f>MASTER!B40</f>
        <v>EMPLOYEE 36</v>
      </c>
      <c r="C389" s="46"/>
      <c r="D389" s="46"/>
      <c r="E389" s="46"/>
      <c r="F389" s="46"/>
      <c r="G389" s="47" t="s">
        <v>10</v>
      </c>
      <c r="H389" s="47"/>
      <c r="I389" s="46" t="str">
        <f>MASTER!C40</f>
        <v>LECTURER</v>
      </c>
      <c r="J389" s="46"/>
      <c r="K389" s="11"/>
      <c r="L389" s="11"/>
      <c r="M389" s="11"/>
    </row>
    <row r="390" spans="1:13" ht="17.25" x14ac:dyDescent="0.3">
      <c r="A390" s="41" t="s">
        <v>11</v>
      </c>
      <c r="B390" s="42" t="s">
        <v>15</v>
      </c>
      <c r="C390" s="42"/>
      <c r="D390" s="42"/>
      <c r="E390" s="43" t="s">
        <v>16</v>
      </c>
      <c r="F390" s="43"/>
      <c r="G390" s="43"/>
      <c r="H390" s="43" t="s">
        <v>17</v>
      </c>
      <c r="I390" s="43"/>
      <c r="J390" s="43"/>
      <c r="K390" s="43" t="s">
        <v>18</v>
      </c>
      <c r="L390" s="44"/>
      <c r="M390" s="45" t="s">
        <v>19</v>
      </c>
    </row>
    <row r="391" spans="1:13" ht="17.25" x14ac:dyDescent="0.3">
      <c r="A391" s="41"/>
      <c r="B391" s="13" t="s">
        <v>12</v>
      </c>
      <c r="C391" s="13" t="s">
        <v>13</v>
      </c>
      <c r="D391" s="13" t="s">
        <v>14</v>
      </c>
      <c r="E391" s="14" t="s">
        <v>12</v>
      </c>
      <c r="F391" s="14" t="s">
        <v>13</v>
      </c>
      <c r="G391" s="14" t="s">
        <v>14</v>
      </c>
      <c r="H391" s="14" t="s">
        <v>12</v>
      </c>
      <c r="I391" s="14" t="s">
        <v>13</v>
      </c>
      <c r="J391" s="14" t="s">
        <v>14</v>
      </c>
      <c r="K391" s="15" t="str">
        <f>IF(MASTER!E40="NO","GPF","E.CPEN.F.")</f>
        <v>GPF</v>
      </c>
      <c r="L391" s="16" t="str">
        <f>IF(MASTER!E40="NO","Other","GPF 2004")</f>
        <v>Other</v>
      </c>
      <c r="M391" s="45"/>
    </row>
    <row r="392" spans="1:13" ht="17.25" x14ac:dyDescent="0.25">
      <c r="A392" s="17">
        <v>44378</v>
      </c>
      <c r="B392" s="18">
        <f>MASTER!D40</f>
        <v>80200</v>
      </c>
      <c r="C392" s="18">
        <f>ROUND(B392*31%,0)</f>
        <v>24862</v>
      </c>
      <c r="D392" s="19">
        <f>SUM(B392:C392)</f>
        <v>105062</v>
      </c>
      <c r="E392" s="18">
        <f>B392</f>
        <v>80200</v>
      </c>
      <c r="F392" s="18">
        <f>ROUND(E392*28%,0)</f>
        <v>22456</v>
      </c>
      <c r="G392" s="19">
        <f>SUM(E392:F392)</f>
        <v>102656</v>
      </c>
      <c r="H392" s="20">
        <f t="shared" ref="H392:J394" si="78">B392-E392</f>
        <v>0</v>
      </c>
      <c r="I392" s="20">
        <f t="shared" si="78"/>
        <v>2406</v>
      </c>
      <c r="J392" s="19">
        <f t="shared" si="78"/>
        <v>2406</v>
      </c>
      <c r="K392" s="21">
        <f>IF(MASTER!E40="NO",J392,ROUND(J392*10%,0))</f>
        <v>2406</v>
      </c>
      <c r="L392" s="21">
        <f>IF(MASTER!E40="NO",0,J392-K392)</f>
        <v>0</v>
      </c>
      <c r="M392" s="22">
        <f>J392-SUM(K392:L392)</f>
        <v>0</v>
      </c>
    </row>
    <row r="393" spans="1:13" ht="17.25" x14ac:dyDescent="0.25">
      <c r="A393" s="17">
        <v>44409</v>
      </c>
      <c r="B393" s="18">
        <f>B392</f>
        <v>80200</v>
      </c>
      <c r="C393" s="18">
        <f>ROUND(B393*31%,0)</f>
        <v>24862</v>
      </c>
      <c r="D393" s="19">
        <f>SUM(B393:C393)</f>
        <v>105062</v>
      </c>
      <c r="E393" s="18">
        <f>B393</f>
        <v>80200</v>
      </c>
      <c r="F393" s="18">
        <f>ROUND(E393*28%,0)</f>
        <v>22456</v>
      </c>
      <c r="G393" s="19">
        <f>SUM(E393:F393)</f>
        <v>102656</v>
      </c>
      <c r="H393" s="20">
        <f t="shared" si="78"/>
        <v>0</v>
      </c>
      <c r="I393" s="20">
        <f t="shared" si="78"/>
        <v>2406</v>
      </c>
      <c r="J393" s="19">
        <f t="shared" si="78"/>
        <v>2406</v>
      </c>
      <c r="K393" s="21">
        <f>IF(MASTER!E40="NO",J393,ROUND(J393*10%,0))</f>
        <v>2406</v>
      </c>
      <c r="L393" s="21">
        <f>IF(MASTER!E40="NO",0,J393-K393)</f>
        <v>0</v>
      </c>
      <c r="M393" s="22">
        <f>J393-SUM(K393:L393)</f>
        <v>0</v>
      </c>
    </row>
    <row r="394" spans="1:13" ht="17.25" x14ac:dyDescent="0.25">
      <c r="A394" s="17">
        <v>44440</v>
      </c>
      <c r="B394" s="18">
        <f>B393</f>
        <v>80200</v>
      </c>
      <c r="C394" s="18">
        <f>ROUND(B394*31%,0)</f>
        <v>24862</v>
      </c>
      <c r="D394" s="19">
        <f>SUM(B394:C394)</f>
        <v>105062</v>
      </c>
      <c r="E394" s="18">
        <f>B394</f>
        <v>80200</v>
      </c>
      <c r="F394" s="18">
        <f>ROUND(E394*28%,0)</f>
        <v>22456</v>
      </c>
      <c r="G394" s="19">
        <f>SUM(E394:F394)</f>
        <v>102656</v>
      </c>
      <c r="H394" s="20">
        <f t="shared" si="78"/>
        <v>0</v>
      </c>
      <c r="I394" s="20">
        <f t="shared" si="78"/>
        <v>2406</v>
      </c>
      <c r="J394" s="19">
        <f t="shared" si="78"/>
        <v>2406</v>
      </c>
      <c r="K394" s="21">
        <f>IF(MASTER!E40="NO",J394,ROUND(J394*10%,0))</f>
        <v>2406</v>
      </c>
      <c r="L394" s="21">
        <f>IF(MASTER!E40="NO",0,J394-K394)</f>
        <v>0</v>
      </c>
      <c r="M394" s="22">
        <f>J394-SUM(K394:L394)</f>
        <v>0</v>
      </c>
    </row>
    <row r="395" spans="1:13" ht="17.25" x14ac:dyDescent="0.25">
      <c r="A395" s="23" t="s">
        <v>14</v>
      </c>
      <c r="B395" s="24">
        <f t="shared" ref="B395:M395" si="79">SUM(B392:B394)</f>
        <v>240600</v>
      </c>
      <c r="C395" s="24">
        <f t="shared" si="79"/>
        <v>74586</v>
      </c>
      <c r="D395" s="25">
        <f t="shared" si="79"/>
        <v>315186</v>
      </c>
      <c r="E395" s="24">
        <f t="shared" si="79"/>
        <v>240600</v>
      </c>
      <c r="F395" s="24">
        <f t="shared" si="79"/>
        <v>67368</v>
      </c>
      <c r="G395" s="25">
        <f t="shared" si="79"/>
        <v>307968</v>
      </c>
      <c r="H395" s="24">
        <f t="shared" si="79"/>
        <v>0</v>
      </c>
      <c r="I395" s="24">
        <f t="shared" si="79"/>
        <v>7218</v>
      </c>
      <c r="J395" s="25">
        <f t="shared" si="79"/>
        <v>7218</v>
      </c>
      <c r="K395" s="26">
        <f t="shared" si="79"/>
        <v>7218</v>
      </c>
      <c r="L395" s="26">
        <f t="shared" si="79"/>
        <v>0</v>
      </c>
      <c r="M395" s="27">
        <f t="shared" si="79"/>
        <v>0</v>
      </c>
    </row>
    <row r="396" spans="1:13" x14ac:dyDescent="0.25"/>
    <row r="397" spans="1:13" x14ac:dyDescent="0.25"/>
    <row r="398" spans="1:13" x14ac:dyDescent="0.25"/>
    <row r="399" spans="1:13" x14ac:dyDescent="0.25"/>
    <row r="400" spans="1:13" ht="18.75" x14ac:dyDescent="0.25">
      <c r="A400" s="10" t="s">
        <v>9</v>
      </c>
      <c r="B400" s="46" t="str">
        <f>MASTER!B41</f>
        <v>EMPLOYEE 37</v>
      </c>
      <c r="C400" s="46"/>
      <c r="D400" s="46"/>
      <c r="E400" s="46"/>
      <c r="F400" s="46"/>
      <c r="G400" s="47" t="s">
        <v>10</v>
      </c>
      <c r="H400" s="47"/>
      <c r="I400" s="46" t="str">
        <f>MASTER!C41</f>
        <v>LECTURER</v>
      </c>
      <c r="J400" s="46"/>
      <c r="K400" s="11"/>
      <c r="L400" s="11"/>
      <c r="M400" s="11"/>
    </row>
    <row r="401" spans="1:13" ht="17.25" x14ac:dyDescent="0.3">
      <c r="A401" s="41" t="s">
        <v>11</v>
      </c>
      <c r="B401" s="42" t="s">
        <v>15</v>
      </c>
      <c r="C401" s="42"/>
      <c r="D401" s="42"/>
      <c r="E401" s="43" t="s">
        <v>16</v>
      </c>
      <c r="F401" s="43"/>
      <c r="G401" s="43"/>
      <c r="H401" s="43" t="s">
        <v>17</v>
      </c>
      <c r="I401" s="43"/>
      <c r="J401" s="43"/>
      <c r="K401" s="43" t="s">
        <v>18</v>
      </c>
      <c r="L401" s="44"/>
      <c r="M401" s="45" t="s">
        <v>19</v>
      </c>
    </row>
    <row r="402" spans="1:13" ht="17.25" x14ac:dyDescent="0.3">
      <c r="A402" s="41"/>
      <c r="B402" s="13" t="s">
        <v>12</v>
      </c>
      <c r="C402" s="13" t="s">
        <v>13</v>
      </c>
      <c r="D402" s="13" t="s">
        <v>14</v>
      </c>
      <c r="E402" s="14" t="s">
        <v>12</v>
      </c>
      <c r="F402" s="14" t="s">
        <v>13</v>
      </c>
      <c r="G402" s="14" t="s">
        <v>14</v>
      </c>
      <c r="H402" s="14" t="s">
        <v>12</v>
      </c>
      <c r="I402" s="14" t="s">
        <v>13</v>
      </c>
      <c r="J402" s="14" t="s">
        <v>14</v>
      </c>
      <c r="K402" s="15" t="str">
        <f>IF(MASTER!E41="NO","GPF","E.CPEN.F.")</f>
        <v>GPF</v>
      </c>
      <c r="L402" s="16" t="str">
        <f>IF(MASTER!E41="NO","Other","GPF 2004")</f>
        <v>Other</v>
      </c>
      <c r="M402" s="45"/>
    </row>
    <row r="403" spans="1:13" ht="17.25" x14ac:dyDescent="0.25">
      <c r="A403" s="17">
        <v>44378</v>
      </c>
      <c r="B403" s="18">
        <f>MASTER!D41</f>
        <v>80200</v>
      </c>
      <c r="C403" s="18">
        <f>ROUND(B403*31%,0)</f>
        <v>24862</v>
      </c>
      <c r="D403" s="19">
        <f>SUM(B403:C403)</f>
        <v>105062</v>
      </c>
      <c r="E403" s="18">
        <f>B403</f>
        <v>80200</v>
      </c>
      <c r="F403" s="18">
        <f>ROUND(E403*28%,0)</f>
        <v>22456</v>
      </c>
      <c r="G403" s="19">
        <f>SUM(E403:F403)</f>
        <v>102656</v>
      </c>
      <c r="H403" s="20">
        <f t="shared" ref="H403:J405" si="80">B403-E403</f>
        <v>0</v>
      </c>
      <c r="I403" s="20">
        <f t="shared" si="80"/>
        <v>2406</v>
      </c>
      <c r="J403" s="19">
        <f t="shared" si="80"/>
        <v>2406</v>
      </c>
      <c r="K403" s="21">
        <f>IF(MASTER!E41="NO",J403,ROUND(J403*10%,0))</f>
        <v>2406</v>
      </c>
      <c r="L403" s="21">
        <f>IF(MASTER!E41="NO",0,J403-K403)</f>
        <v>0</v>
      </c>
      <c r="M403" s="22">
        <f>J403-SUM(K403:L403)</f>
        <v>0</v>
      </c>
    </row>
    <row r="404" spans="1:13" ht="17.25" x14ac:dyDescent="0.25">
      <c r="A404" s="17">
        <v>44409</v>
      </c>
      <c r="B404" s="18">
        <f>B403</f>
        <v>80200</v>
      </c>
      <c r="C404" s="18">
        <f>ROUND(B404*31%,0)</f>
        <v>24862</v>
      </c>
      <c r="D404" s="19">
        <f>SUM(B404:C404)</f>
        <v>105062</v>
      </c>
      <c r="E404" s="18">
        <f>B404</f>
        <v>80200</v>
      </c>
      <c r="F404" s="18">
        <f>ROUND(E404*28%,0)</f>
        <v>22456</v>
      </c>
      <c r="G404" s="19">
        <f>SUM(E404:F404)</f>
        <v>102656</v>
      </c>
      <c r="H404" s="20">
        <f t="shared" si="80"/>
        <v>0</v>
      </c>
      <c r="I404" s="20">
        <f t="shared" si="80"/>
        <v>2406</v>
      </c>
      <c r="J404" s="19">
        <f t="shared" si="80"/>
        <v>2406</v>
      </c>
      <c r="K404" s="21">
        <f>IF(MASTER!E41="NO",J404,ROUND(J404*10%,0))</f>
        <v>2406</v>
      </c>
      <c r="L404" s="21">
        <f>IF(MASTER!E41="NO",0,J404-K404)</f>
        <v>0</v>
      </c>
      <c r="M404" s="22">
        <f>J404-SUM(K404:L404)</f>
        <v>0</v>
      </c>
    </row>
    <row r="405" spans="1:13" ht="17.25" x14ac:dyDescent="0.25">
      <c r="A405" s="17">
        <v>44440</v>
      </c>
      <c r="B405" s="18">
        <f>B404</f>
        <v>80200</v>
      </c>
      <c r="C405" s="18">
        <f>ROUND(B405*31%,0)</f>
        <v>24862</v>
      </c>
      <c r="D405" s="19">
        <f>SUM(B405:C405)</f>
        <v>105062</v>
      </c>
      <c r="E405" s="18">
        <f>B405</f>
        <v>80200</v>
      </c>
      <c r="F405" s="18">
        <f>ROUND(E405*28%,0)</f>
        <v>22456</v>
      </c>
      <c r="G405" s="19">
        <f>SUM(E405:F405)</f>
        <v>102656</v>
      </c>
      <c r="H405" s="20">
        <f t="shared" si="80"/>
        <v>0</v>
      </c>
      <c r="I405" s="20">
        <f t="shared" si="80"/>
        <v>2406</v>
      </c>
      <c r="J405" s="19">
        <f t="shared" si="80"/>
        <v>2406</v>
      </c>
      <c r="K405" s="21">
        <f>IF(MASTER!E41="NO",J405,ROUND(J405*10%,0))</f>
        <v>2406</v>
      </c>
      <c r="L405" s="21">
        <f>IF(MASTER!E41="NO",0,J405-K405)</f>
        <v>0</v>
      </c>
      <c r="M405" s="22">
        <f>J405-SUM(K405:L405)</f>
        <v>0</v>
      </c>
    </row>
    <row r="406" spans="1:13" ht="17.25" x14ac:dyDescent="0.25">
      <c r="A406" s="23" t="s">
        <v>14</v>
      </c>
      <c r="B406" s="24">
        <f t="shared" ref="B406:M406" si="81">SUM(B403:B405)</f>
        <v>240600</v>
      </c>
      <c r="C406" s="24">
        <f t="shared" si="81"/>
        <v>74586</v>
      </c>
      <c r="D406" s="25">
        <f t="shared" si="81"/>
        <v>315186</v>
      </c>
      <c r="E406" s="24">
        <f t="shared" si="81"/>
        <v>240600</v>
      </c>
      <c r="F406" s="24">
        <f t="shared" si="81"/>
        <v>67368</v>
      </c>
      <c r="G406" s="25">
        <f t="shared" si="81"/>
        <v>307968</v>
      </c>
      <c r="H406" s="24">
        <f t="shared" si="81"/>
        <v>0</v>
      </c>
      <c r="I406" s="24">
        <f t="shared" si="81"/>
        <v>7218</v>
      </c>
      <c r="J406" s="25">
        <f t="shared" si="81"/>
        <v>7218</v>
      </c>
      <c r="K406" s="26">
        <f t="shared" si="81"/>
        <v>7218</v>
      </c>
      <c r="L406" s="26">
        <f t="shared" si="81"/>
        <v>0</v>
      </c>
      <c r="M406" s="27">
        <f t="shared" si="81"/>
        <v>0</v>
      </c>
    </row>
    <row r="407" spans="1:13" x14ac:dyDescent="0.25"/>
    <row r="408" spans="1:13" x14ac:dyDescent="0.25"/>
    <row r="409" spans="1:13" x14ac:dyDescent="0.25"/>
    <row r="410" spans="1:13" x14ac:dyDescent="0.25"/>
    <row r="411" spans="1:13" ht="18.75" x14ac:dyDescent="0.25">
      <c r="A411" s="10" t="s">
        <v>9</v>
      </c>
      <c r="B411" s="46" t="str">
        <f>MASTER!B42</f>
        <v>EMPLOYEE 38</v>
      </c>
      <c r="C411" s="46"/>
      <c r="D411" s="46"/>
      <c r="E411" s="46"/>
      <c r="F411" s="46"/>
      <c r="G411" s="47" t="s">
        <v>10</v>
      </c>
      <c r="H411" s="47"/>
      <c r="I411" s="46" t="str">
        <f>MASTER!C42</f>
        <v>LECTURER</v>
      </c>
      <c r="J411" s="46"/>
      <c r="K411" s="11"/>
      <c r="L411" s="11"/>
      <c r="M411" s="11"/>
    </row>
    <row r="412" spans="1:13" ht="17.25" x14ac:dyDescent="0.3">
      <c r="A412" s="41" t="s">
        <v>11</v>
      </c>
      <c r="B412" s="42" t="s">
        <v>15</v>
      </c>
      <c r="C412" s="42"/>
      <c r="D412" s="42"/>
      <c r="E412" s="43" t="s">
        <v>16</v>
      </c>
      <c r="F412" s="43"/>
      <c r="G412" s="43"/>
      <c r="H412" s="43" t="s">
        <v>17</v>
      </c>
      <c r="I412" s="43"/>
      <c r="J412" s="43"/>
      <c r="K412" s="43" t="s">
        <v>18</v>
      </c>
      <c r="L412" s="44"/>
      <c r="M412" s="45" t="s">
        <v>19</v>
      </c>
    </row>
    <row r="413" spans="1:13" ht="17.25" x14ac:dyDescent="0.3">
      <c r="A413" s="41"/>
      <c r="B413" s="13" t="s">
        <v>12</v>
      </c>
      <c r="C413" s="13" t="s">
        <v>13</v>
      </c>
      <c r="D413" s="13" t="s">
        <v>14</v>
      </c>
      <c r="E413" s="14" t="s">
        <v>12</v>
      </c>
      <c r="F413" s="14" t="s">
        <v>13</v>
      </c>
      <c r="G413" s="14" t="s">
        <v>14</v>
      </c>
      <c r="H413" s="14" t="s">
        <v>12</v>
      </c>
      <c r="I413" s="14" t="s">
        <v>13</v>
      </c>
      <c r="J413" s="14" t="s">
        <v>14</v>
      </c>
      <c r="K413" s="15" t="str">
        <f>IF(MASTER!E42="NO","GPF","E.CPEN.F.")</f>
        <v>GPF</v>
      </c>
      <c r="L413" s="16" t="str">
        <f>IF(MASTER!E42="NO","Other","GPF 2004")</f>
        <v>Other</v>
      </c>
      <c r="M413" s="45"/>
    </row>
    <row r="414" spans="1:13" ht="17.25" x14ac:dyDescent="0.25">
      <c r="A414" s="17">
        <v>44378</v>
      </c>
      <c r="B414" s="18">
        <f>MASTER!D42</f>
        <v>80200</v>
      </c>
      <c r="C414" s="18">
        <f>ROUND(B414*31%,0)</f>
        <v>24862</v>
      </c>
      <c r="D414" s="19">
        <f>SUM(B414:C414)</f>
        <v>105062</v>
      </c>
      <c r="E414" s="18">
        <f>B414</f>
        <v>80200</v>
      </c>
      <c r="F414" s="18">
        <f>ROUND(E414*28%,0)</f>
        <v>22456</v>
      </c>
      <c r="G414" s="19">
        <f>SUM(E414:F414)</f>
        <v>102656</v>
      </c>
      <c r="H414" s="20">
        <f t="shared" ref="H414:J416" si="82">B414-E414</f>
        <v>0</v>
      </c>
      <c r="I414" s="20">
        <f t="shared" si="82"/>
        <v>2406</v>
      </c>
      <c r="J414" s="19">
        <f t="shared" si="82"/>
        <v>2406</v>
      </c>
      <c r="K414" s="21">
        <f>IF(MASTER!E42="NO",J414,ROUND(J414*10%,0))</f>
        <v>2406</v>
      </c>
      <c r="L414" s="21">
        <f>IF(MASTER!E42="NO",0,J414-K414)</f>
        <v>0</v>
      </c>
      <c r="M414" s="22">
        <f>J414-SUM(K414:L414)</f>
        <v>0</v>
      </c>
    </row>
    <row r="415" spans="1:13" ht="17.25" x14ac:dyDescent="0.25">
      <c r="A415" s="17">
        <v>44409</v>
      </c>
      <c r="B415" s="18">
        <f>B414</f>
        <v>80200</v>
      </c>
      <c r="C415" s="18">
        <f>ROUND(B415*31%,0)</f>
        <v>24862</v>
      </c>
      <c r="D415" s="19">
        <f>SUM(B415:C415)</f>
        <v>105062</v>
      </c>
      <c r="E415" s="18">
        <f>B415</f>
        <v>80200</v>
      </c>
      <c r="F415" s="18">
        <f>ROUND(E415*28%,0)</f>
        <v>22456</v>
      </c>
      <c r="G415" s="19">
        <f>SUM(E415:F415)</f>
        <v>102656</v>
      </c>
      <c r="H415" s="20">
        <f t="shared" si="82"/>
        <v>0</v>
      </c>
      <c r="I415" s="20">
        <f t="shared" si="82"/>
        <v>2406</v>
      </c>
      <c r="J415" s="19">
        <f t="shared" si="82"/>
        <v>2406</v>
      </c>
      <c r="K415" s="21">
        <f>IF(MASTER!E42="NO",J415,ROUND(J415*10%,0))</f>
        <v>2406</v>
      </c>
      <c r="L415" s="21">
        <f>IF(MASTER!E42="NO",0,J415-K415)</f>
        <v>0</v>
      </c>
      <c r="M415" s="22">
        <f>J415-SUM(K415:L415)</f>
        <v>0</v>
      </c>
    </row>
    <row r="416" spans="1:13" ht="17.25" x14ac:dyDescent="0.25">
      <c r="A416" s="17">
        <v>44440</v>
      </c>
      <c r="B416" s="18">
        <f>B415</f>
        <v>80200</v>
      </c>
      <c r="C416" s="18">
        <f>ROUND(B416*31%,0)</f>
        <v>24862</v>
      </c>
      <c r="D416" s="19">
        <f>SUM(B416:C416)</f>
        <v>105062</v>
      </c>
      <c r="E416" s="18">
        <f>B416</f>
        <v>80200</v>
      </c>
      <c r="F416" s="18">
        <f>ROUND(E416*28%,0)</f>
        <v>22456</v>
      </c>
      <c r="G416" s="19">
        <f>SUM(E416:F416)</f>
        <v>102656</v>
      </c>
      <c r="H416" s="20">
        <f t="shared" si="82"/>
        <v>0</v>
      </c>
      <c r="I416" s="20">
        <f t="shared" si="82"/>
        <v>2406</v>
      </c>
      <c r="J416" s="19">
        <f t="shared" si="82"/>
        <v>2406</v>
      </c>
      <c r="K416" s="21">
        <f>IF(MASTER!E42="NO",J416,ROUND(J416*10%,0))</f>
        <v>2406</v>
      </c>
      <c r="L416" s="21">
        <f>IF(MASTER!E42="NO",0,J416-K416)</f>
        <v>0</v>
      </c>
      <c r="M416" s="22">
        <f>J416-SUM(K416:L416)</f>
        <v>0</v>
      </c>
    </row>
    <row r="417" spans="1:13" ht="17.25" x14ac:dyDescent="0.25">
      <c r="A417" s="23" t="s">
        <v>14</v>
      </c>
      <c r="B417" s="24">
        <f t="shared" ref="B417:M417" si="83">SUM(B414:B416)</f>
        <v>240600</v>
      </c>
      <c r="C417" s="24">
        <f t="shared" si="83"/>
        <v>74586</v>
      </c>
      <c r="D417" s="25">
        <f t="shared" si="83"/>
        <v>315186</v>
      </c>
      <c r="E417" s="24">
        <f t="shared" si="83"/>
        <v>240600</v>
      </c>
      <c r="F417" s="24">
        <f t="shared" si="83"/>
        <v>67368</v>
      </c>
      <c r="G417" s="25">
        <f t="shared" si="83"/>
        <v>307968</v>
      </c>
      <c r="H417" s="24">
        <f t="shared" si="83"/>
        <v>0</v>
      </c>
      <c r="I417" s="24">
        <f t="shared" si="83"/>
        <v>7218</v>
      </c>
      <c r="J417" s="25">
        <f t="shared" si="83"/>
        <v>7218</v>
      </c>
      <c r="K417" s="26">
        <f t="shared" si="83"/>
        <v>7218</v>
      </c>
      <c r="L417" s="26">
        <f t="shared" si="83"/>
        <v>0</v>
      </c>
      <c r="M417" s="27">
        <f t="shared" si="83"/>
        <v>0</v>
      </c>
    </row>
    <row r="418" spans="1:13" x14ac:dyDescent="0.25"/>
    <row r="419" spans="1:13" x14ac:dyDescent="0.25"/>
    <row r="420" spans="1:13" x14ac:dyDescent="0.25"/>
    <row r="421" spans="1:13" x14ac:dyDescent="0.25"/>
    <row r="422" spans="1:13" ht="18.75" x14ac:dyDescent="0.25">
      <c r="A422" s="10" t="s">
        <v>9</v>
      </c>
      <c r="B422" s="46" t="str">
        <f>MASTER!B43</f>
        <v>EMPLOYEE 39</v>
      </c>
      <c r="C422" s="46"/>
      <c r="D422" s="46"/>
      <c r="E422" s="46"/>
      <c r="F422" s="46"/>
      <c r="G422" s="47" t="s">
        <v>10</v>
      </c>
      <c r="H422" s="47"/>
      <c r="I422" s="46" t="str">
        <f>MASTER!C43</f>
        <v>LECTURER</v>
      </c>
      <c r="J422" s="46"/>
      <c r="K422" s="11"/>
      <c r="L422" s="11"/>
      <c r="M422" s="11"/>
    </row>
    <row r="423" spans="1:13" ht="17.25" x14ac:dyDescent="0.3">
      <c r="A423" s="41" t="s">
        <v>11</v>
      </c>
      <c r="B423" s="42" t="s">
        <v>15</v>
      </c>
      <c r="C423" s="42"/>
      <c r="D423" s="42"/>
      <c r="E423" s="43" t="s">
        <v>16</v>
      </c>
      <c r="F423" s="43"/>
      <c r="G423" s="43"/>
      <c r="H423" s="43" t="s">
        <v>17</v>
      </c>
      <c r="I423" s="43"/>
      <c r="J423" s="43"/>
      <c r="K423" s="43" t="s">
        <v>18</v>
      </c>
      <c r="L423" s="44"/>
      <c r="M423" s="45" t="s">
        <v>19</v>
      </c>
    </row>
    <row r="424" spans="1:13" ht="17.25" x14ac:dyDescent="0.3">
      <c r="A424" s="41"/>
      <c r="B424" s="13" t="s">
        <v>12</v>
      </c>
      <c r="C424" s="13" t="s">
        <v>13</v>
      </c>
      <c r="D424" s="13" t="s">
        <v>14</v>
      </c>
      <c r="E424" s="14" t="s">
        <v>12</v>
      </c>
      <c r="F424" s="14" t="s">
        <v>13</v>
      </c>
      <c r="G424" s="14" t="s">
        <v>14</v>
      </c>
      <c r="H424" s="14" t="s">
        <v>12</v>
      </c>
      <c r="I424" s="14" t="s">
        <v>13</v>
      </c>
      <c r="J424" s="14" t="s">
        <v>14</v>
      </c>
      <c r="K424" s="15" t="str">
        <f>IF(MASTER!E43="NO","GPF","E.CPEN.F.")</f>
        <v>GPF</v>
      </c>
      <c r="L424" s="16" t="str">
        <f>IF(MASTER!E43="NO","Other","GPF 2004")</f>
        <v>Other</v>
      </c>
      <c r="M424" s="45"/>
    </row>
    <row r="425" spans="1:13" ht="17.25" x14ac:dyDescent="0.25">
      <c r="A425" s="17">
        <v>44378</v>
      </c>
      <c r="B425" s="18">
        <f>MASTER!D43</f>
        <v>80200</v>
      </c>
      <c r="C425" s="18">
        <f>ROUND(B425*31%,0)</f>
        <v>24862</v>
      </c>
      <c r="D425" s="19">
        <f>SUM(B425:C425)</f>
        <v>105062</v>
      </c>
      <c r="E425" s="18">
        <f>B425</f>
        <v>80200</v>
      </c>
      <c r="F425" s="18">
        <f>ROUND(E425*28%,0)</f>
        <v>22456</v>
      </c>
      <c r="G425" s="19">
        <f>SUM(E425:F425)</f>
        <v>102656</v>
      </c>
      <c r="H425" s="20">
        <f t="shared" ref="H425:J427" si="84">B425-E425</f>
        <v>0</v>
      </c>
      <c r="I425" s="20">
        <f t="shared" si="84"/>
        <v>2406</v>
      </c>
      <c r="J425" s="19">
        <f t="shared" si="84"/>
        <v>2406</v>
      </c>
      <c r="K425" s="21">
        <f>IF(MASTER!E43="NO",J425,ROUND(J425*10%,0))</f>
        <v>2406</v>
      </c>
      <c r="L425" s="21">
        <f>IF(MASTER!E43="NO",0,J425-K425)</f>
        <v>0</v>
      </c>
      <c r="M425" s="22">
        <f>J425-SUM(K425:L425)</f>
        <v>0</v>
      </c>
    </row>
    <row r="426" spans="1:13" ht="17.25" x14ac:dyDescent="0.25">
      <c r="A426" s="17">
        <v>44409</v>
      </c>
      <c r="B426" s="18">
        <f>B425</f>
        <v>80200</v>
      </c>
      <c r="C426" s="18">
        <f>ROUND(B426*31%,0)</f>
        <v>24862</v>
      </c>
      <c r="D426" s="19">
        <f>SUM(B426:C426)</f>
        <v>105062</v>
      </c>
      <c r="E426" s="18">
        <f>B426</f>
        <v>80200</v>
      </c>
      <c r="F426" s="18">
        <f>ROUND(E426*28%,0)</f>
        <v>22456</v>
      </c>
      <c r="G426" s="19">
        <f>SUM(E426:F426)</f>
        <v>102656</v>
      </c>
      <c r="H426" s="20">
        <f t="shared" si="84"/>
        <v>0</v>
      </c>
      <c r="I426" s="20">
        <f t="shared" si="84"/>
        <v>2406</v>
      </c>
      <c r="J426" s="19">
        <f t="shared" si="84"/>
        <v>2406</v>
      </c>
      <c r="K426" s="21">
        <f>IF(MASTER!E43="NO",J426,ROUND(J426*10%,0))</f>
        <v>2406</v>
      </c>
      <c r="L426" s="21">
        <f>IF(MASTER!E43="NO",0,J426-K426)</f>
        <v>0</v>
      </c>
      <c r="M426" s="22">
        <f>J426-SUM(K426:L426)</f>
        <v>0</v>
      </c>
    </row>
    <row r="427" spans="1:13" ht="17.25" x14ac:dyDescent="0.25">
      <c r="A427" s="17">
        <v>44440</v>
      </c>
      <c r="B427" s="18">
        <f>B426</f>
        <v>80200</v>
      </c>
      <c r="C427" s="18">
        <f>ROUND(B427*31%,0)</f>
        <v>24862</v>
      </c>
      <c r="D427" s="19">
        <f>SUM(B427:C427)</f>
        <v>105062</v>
      </c>
      <c r="E427" s="18">
        <f>B427</f>
        <v>80200</v>
      </c>
      <c r="F427" s="18">
        <f>ROUND(E427*28%,0)</f>
        <v>22456</v>
      </c>
      <c r="G427" s="19">
        <f>SUM(E427:F427)</f>
        <v>102656</v>
      </c>
      <c r="H427" s="20">
        <f t="shared" si="84"/>
        <v>0</v>
      </c>
      <c r="I427" s="20">
        <f t="shared" si="84"/>
        <v>2406</v>
      </c>
      <c r="J427" s="19">
        <f t="shared" si="84"/>
        <v>2406</v>
      </c>
      <c r="K427" s="21">
        <f>IF(MASTER!E43="NO",J427,ROUND(J427*10%,0))</f>
        <v>2406</v>
      </c>
      <c r="L427" s="21">
        <f>IF(MASTER!E43="NO",0,J427-K427)</f>
        <v>0</v>
      </c>
      <c r="M427" s="22">
        <f>J427-SUM(K427:L427)</f>
        <v>0</v>
      </c>
    </row>
    <row r="428" spans="1:13" ht="17.25" x14ac:dyDescent="0.25">
      <c r="A428" s="23" t="s">
        <v>14</v>
      </c>
      <c r="B428" s="24">
        <f t="shared" ref="B428:M428" si="85">SUM(B425:B427)</f>
        <v>240600</v>
      </c>
      <c r="C428" s="24">
        <f t="shared" si="85"/>
        <v>74586</v>
      </c>
      <c r="D428" s="25">
        <f t="shared" si="85"/>
        <v>315186</v>
      </c>
      <c r="E428" s="24">
        <f t="shared" si="85"/>
        <v>240600</v>
      </c>
      <c r="F428" s="24">
        <f t="shared" si="85"/>
        <v>67368</v>
      </c>
      <c r="G428" s="25">
        <f t="shared" si="85"/>
        <v>307968</v>
      </c>
      <c r="H428" s="24">
        <f t="shared" si="85"/>
        <v>0</v>
      </c>
      <c r="I428" s="24">
        <f t="shared" si="85"/>
        <v>7218</v>
      </c>
      <c r="J428" s="25">
        <f t="shared" si="85"/>
        <v>7218</v>
      </c>
      <c r="K428" s="26">
        <f t="shared" si="85"/>
        <v>7218</v>
      </c>
      <c r="L428" s="26">
        <f t="shared" si="85"/>
        <v>0</v>
      </c>
      <c r="M428" s="27">
        <f t="shared" si="85"/>
        <v>0</v>
      </c>
    </row>
    <row r="429" spans="1:13" x14ac:dyDescent="0.25"/>
    <row r="430" spans="1:13" x14ac:dyDescent="0.25"/>
    <row r="431" spans="1:13" x14ac:dyDescent="0.25"/>
    <row r="432" spans="1:13" x14ac:dyDescent="0.25"/>
    <row r="433" spans="1:13" ht="18.75" x14ac:dyDescent="0.25">
      <c r="A433" s="10" t="s">
        <v>9</v>
      </c>
      <c r="B433" s="46" t="str">
        <f>MASTER!B44</f>
        <v>EMPLOYEE 40</v>
      </c>
      <c r="C433" s="46"/>
      <c r="D433" s="46"/>
      <c r="E433" s="46"/>
      <c r="F433" s="46"/>
      <c r="G433" s="47" t="s">
        <v>10</v>
      </c>
      <c r="H433" s="47"/>
      <c r="I433" s="46" t="str">
        <f>MASTER!C44</f>
        <v>LECTURER</v>
      </c>
      <c r="J433" s="46"/>
      <c r="K433" s="11"/>
      <c r="L433" s="11"/>
      <c r="M433" s="11"/>
    </row>
    <row r="434" spans="1:13" ht="17.25" x14ac:dyDescent="0.3">
      <c r="A434" s="41" t="s">
        <v>11</v>
      </c>
      <c r="B434" s="42" t="s">
        <v>15</v>
      </c>
      <c r="C434" s="42"/>
      <c r="D434" s="42"/>
      <c r="E434" s="43" t="s">
        <v>16</v>
      </c>
      <c r="F434" s="43"/>
      <c r="G434" s="43"/>
      <c r="H434" s="43" t="s">
        <v>17</v>
      </c>
      <c r="I434" s="43"/>
      <c r="J434" s="43"/>
      <c r="K434" s="43" t="s">
        <v>18</v>
      </c>
      <c r="L434" s="44"/>
      <c r="M434" s="45" t="s">
        <v>19</v>
      </c>
    </row>
    <row r="435" spans="1:13" ht="17.25" x14ac:dyDescent="0.3">
      <c r="A435" s="41"/>
      <c r="B435" s="13" t="s">
        <v>12</v>
      </c>
      <c r="C435" s="13" t="s">
        <v>13</v>
      </c>
      <c r="D435" s="13" t="s">
        <v>14</v>
      </c>
      <c r="E435" s="14" t="s">
        <v>12</v>
      </c>
      <c r="F435" s="14" t="s">
        <v>13</v>
      </c>
      <c r="G435" s="14" t="s">
        <v>14</v>
      </c>
      <c r="H435" s="14" t="s">
        <v>12</v>
      </c>
      <c r="I435" s="14" t="s">
        <v>13</v>
      </c>
      <c r="J435" s="14" t="s">
        <v>14</v>
      </c>
      <c r="K435" s="15" t="str">
        <f>IF(MASTER!E44="NO","GPF","E.CPEN.F.")</f>
        <v>GPF</v>
      </c>
      <c r="L435" s="16" t="str">
        <f>IF(MASTER!E44="NO","Other","GPF 2004")</f>
        <v>Other</v>
      </c>
      <c r="M435" s="45"/>
    </row>
    <row r="436" spans="1:13" ht="17.25" x14ac:dyDescent="0.25">
      <c r="A436" s="17">
        <v>44378</v>
      </c>
      <c r="B436" s="18">
        <f>MASTER!D44</f>
        <v>80200</v>
      </c>
      <c r="C436" s="18">
        <f>ROUND(B436*31%,0)</f>
        <v>24862</v>
      </c>
      <c r="D436" s="19">
        <f>SUM(B436:C436)</f>
        <v>105062</v>
      </c>
      <c r="E436" s="18">
        <f>B436</f>
        <v>80200</v>
      </c>
      <c r="F436" s="18">
        <f>ROUND(E436*28%,0)</f>
        <v>22456</v>
      </c>
      <c r="G436" s="19">
        <f>SUM(E436:F436)</f>
        <v>102656</v>
      </c>
      <c r="H436" s="20">
        <f t="shared" ref="H436:J438" si="86">B436-E436</f>
        <v>0</v>
      </c>
      <c r="I436" s="20">
        <f t="shared" si="86"/>
        <v>2406</v>
      </c>
      <c r="J436" s="19">
        <f t="shared" si="86"/>
        <v>2406</v>
      </c>
      <c r="K436" s="21">
        <f>IF(MASTER!E44="NO",J436,ROUND(J436*10%,0))</f>
        <v>2406</v>
      </c>
      <c r="L436" s="21">
        <f>IF(MASTER!E44="NO",0,J436-K436)</f>
        <v>0</v>
      </c>
      <c r="M436" s="22">
        <f>J436-SUM(K436:L436)</f>
        <v>0</v>
      </c>
    </row>
    <row r="437" spans="1:13" ht="17.25" x14ac:dyDescent="0.25">
      <c r="A437" s="17">
        <v>44409</v>
      </c>
      <c r="B437" s="18">
        <f>B436</f>
        <v>80200</v>
      </c>
      <c r="C437" s="18">
        <f>ROUND(B437*31%,0)</f>
        <v>24862</v>
      </c>
      <c r="D437" s="19">
        <f>SUM(B437:C437)</f>
        <v>105062</v>
      </c>
      <c r="E437" s="18">
        <f>B437</f>
        <v>80200</v>
      </c>
      <c r="F437" s="18">
        <f>ROUND(E437*28%,0)</f>
        <v>22456</v>
      </c>
      <c r="G437" s="19">
        <f>SUM(E437:F437)</f>
        <v>102656</v>
      </c>
      <c r="H437" s="20">
        <f t="shared" si="86"/>
        <v>0</v>
      </c>
      <c r="I437" s="20">
        <f t="shared" si="86"/>
        <v>2406</v>
      </c>
      <c r="J437" s="19">
        <f t="shared" si="86"/>
        <v>2406</v>
      </c>
      <c r="K437" s="21">
        <f>IF(MASTER!E44="NO",J437,ROUND(J437*10%,0))</f>
        <v>2406</v>
      </c>
      <c r="L437" s="21">
        <f>IF(MASTER!E44="NO",0,J437-K437)</f>
        <v>0</v>
      </c>
      <c r="M437" s="22">
        <f>J437-SUM(K437:L437)</f>
        <v>0</v>
      </c>
    </row>
    <row r="438" spans="1:13" ht="17.25" x14ac:dyDescent="0.25">
      <c r="A438" s="17">
        <v>44440</v>
      </c>
      <c r="B438" s="18">
        <f>B437</f>
        <v>80200</v>
      </c>
      <c r="C438" s="18">
        <f>ROUND(B438*31%,0)</f>
        <v>24862</v>
      </c>
      <c r="D438" s="19">
        <f>SUM(B438:C438)</f>
        <v>105062</v>
      </c>
      <c r="E438" s="18">
        <f>B438</f>
        <v>80200</v>
      </c>
      <c r="F438" s="18">
        <f>ROUND(E438*28%,0)</f>
        <v>22456</v>
      </c>
      <c r="G438" s="19">
        <f>SUM(E438:F438)</f>
        <v>102656</v>
      </c>
      <c r="H438" s="20">
        <f t="shared" si="86"/>
        <v>0</v>
      </c>
      <c r="I438" s="20">
        <f t="shared" si="86"/>
        <v>2406</v>
      </c>
      <c r="J438" s="19">
        <f t="shared" si="86"/>
        <v>2406</v>
      </c>
      <c r="K438" s="21">
        <f>IF(MASTER!E44="NO",J438,ROUND(J438*10%,0))</f>
        <v>2406</v>
      </c>
      <c r="L438" s="21">
        <f>IF(MASTER!E44="NO",0,J438-K438)</f>
        <v>0</v>
      </c>
      <c r="M438" s="22">
        <f>J438-SUM(K438:L438)</f>
        <v>0</v>
      </c>
    </row>
    <row r="439" spans="1:13" ht="17.25" x14ac:dyDescent="0.25">
      <c r="A439" s="23" t="s">
        <v>14</v>
      </c>
      <c r="B439" s="24">
        <f t="shared" ref="B439:M439" si="87">SUM(B436:B438)</f>
        <v>240600</v>
      </c>
      <c r="C439" s="24">
        <f t="shared" si="87"/>
        <v>74586</v>
      </c>
      <c r="D439" s="25">
        <f t="shared" si="87"/>
        <v>315186</v>
      </c>
      <c r="E439" s="24">
        <f t="shared" si="87"/>
        <v>240600</v>
      </c>
      <c r="F439" s="24">
        <f t="shared" si="87"/>
        <v>67368</v>
      </c>
      <c r="G439" s="25">
        <f t="shared" si="87"/>
        <v>307968</v>
      </c>
      <c r="H439" s="24">
        <f t="shared" si="87"/>
        <v>0</v>
      </c>
      <c r="I439" s="24">
        <f t="shared" si="87"/>
        <v>7218</v>
      </c>
      <c r="J439" s="25">
        <f t="shared" si="87"/>
        <v>7218</v>
      </c>
      <c r="K439" s="26">
        <f t="shared" si="87"/>
        <v>7218</v>
      </c>
      <c r="L439" s="26">
        <f t="shared" si="87"/>
        <v>0</v>
      </c>
      <c r="M439" s="27">
        <f t="shared" si="87"/>
        <v>0</v>
      </c>
    </row>
    <row r="440" spans="1:13" x14ac:dyDescent="0.25"/>
    <row r="441" spans="1:13" x14ac:dyDescent="0.25"/>
    <row r="442" spans="1:13" x14ac:dyDescent="0.25"/>
    <row r="443" spans="1:13" x14ac:dyDescent="0.25"/>
    <row r="444" spans="1:13" ht="18.75" x14ac:dyDescent="0.25">
      <c r="A444" s="10" t="s">
        <v>9</v>
      </c>
      <c r="B444" s="46" t="str">
        <f>MASTER!B45</f>
        <v>EMPLOYEE 41</v>
      </c>
      <c r="C444" s="46"/>
      <c r="D444" s="46"/>
      <c r="E444" s="46"/>
      <c r="F444" s="46"/>
      <c r="G444" s="47" t="s">
        <v>10</v>
      </c>
      <c r="H444" s="47"/>
      <c r="I444" s="46" t="str">
        <f>MASTER!C45</f>
        <v>LECTURER</v>
      </c>
      <c r="J444" s="46"/>
      <c r="K444" s="11"/>
      <c r="L444" s="11"/>
      <c r="M444" s="11"/>
    </row>
    <row r="445" spans="1:13" ht="17.25" x14ac:dyDescent="0.3">
      <c r="A445" s="41" t="s">
        <v>11</v>
      </c>
      <c r="B445" s="42" t="s">
        <v>15</v>
      </c>
      <c r="C445" s="42"/>
      <c r="D445" s="42"/>
      <c r="E445" s="43" t="s">
        <v>16</v>
      </c>
      <c r="F445" s="43"/>
      <c r="G445" s="43"/>
      <c r="H445" s="43" t="s">
        <v>17</v>
      </c>
      <c r="I445" s="43"/>
      <c r="J445" s="43"/>
      <c r="K445" s="43" t="s">
        <v>18</v>
      </c>
      <c r="L445" s="44"/>
      <c r="M445" s="45" t="s">
        <v>19</v>
      </c>
    </row>
    <row r="446" spans="1:13" ht="17.25" x14ac:dyDescent="0.3">
      <c r="A446" s="41"/>
      <c r="B446" s="13" t="s">
        <v>12</v>
      </c>
      <c r="C446" s="13" t="s">
        <v>13</v>
      </c>
      <c r="D446" s="13" t="s">
        <v>14</v>
      </c>
      <c r="E446" s="14" t="s">
        <v>12</v>
      </c>
      <c r="F446" s="14" t="s">
        <v>13</v>
      </c>
      <c r="G446" s="14" t="s">
        <v>14</v>
      </c>
      <c r="H446" s="14" t="s">
        <v>12</v>
      </c>
      <c r="I446" s="14" t="s">
        <v>13</v>
      </c>
      <c r="J446" s="14" t="s">
        <v>14</v>
      </c>
      <c r="K446" s="15" t="str">
        <f>IF(MASTER!E45="NO","GPF","E.CPEN.F.")</f>
        <v>GPF</v>
      </c>
      <c r="L446" s="16" t="str">
        <f>IF(MASTER!E45="NO","Other","GPF 2004")</f>
        <v>Other</v>
      </c>
      <c r="M446" s="45"/>
    </row>
    <row r="447" spans="1:13" ht="17.25" x14ac:dyDescent="0.25">
      <c r="A447" s="17">
        <v>44378</v>
      </c>
      <c r="B447" s="18">
        <f>MASTER!D45</f>
        <v>80200</v>
      </c>
      <c r="C447" s="18">
        <f>ROUND(B447*31%,0)</f>
        <v>24862</v>
      </c>
      <c r="D447" s="19">
        <f>SUM(B447:C447)</f>
        <v>105062</v>
      </c>
      <c r="E447" s="18">
        <f>B447</f>
        <v>80200</v>
      </c>
      <c r="F447" s="18">
        <f>ROUND(E447*28%,0)</f>
        <v>22456</v>
      </c>
      <c r="G447" s="19">
        <f>SUM(E447:F447)</f>
        <v>102656</v>
      </c>
      <c r="H447" s="20">
        <f t="shared" ref="H447:J449" si="88">B447-E447</f>
        <v>0</v>
      </c>
      <c r="I447" s="20">
        <f t="shared" si="88"/>
        <v>2406</v>
      </c>
      <c r="J447" s="19">
        <f t="shared" si="88"/>
        <v>2406</v>
      </c>
      <c r="K447" s="21">
        <f>IF(MASTER!E45="NO",J447,ROUND(J447*10%,0))</f>
        <v>2406</v>
      </c>
      <c r="L447" s="21">
        <f>IF(MASTER!E45="NO",0,J447-K447)</f>
        <v>0</v>
      </c>
      <c r="M447" s="22">
        <f>J447-SUM(K447:L447)</f>
        <v>0</v>
      </c>
    </row>
    <row r="448" spans="1:13" ht="17.25" x14ac:dyDescent="0.25">
      <c r="A448" s="17">
        <v>44409</v>
      </c>
      <c r="B448" s="18">
        <f>B447</f>
        <v>80200</v>
      </c>
      <c r="C448" s="18">
        <f>ROUND(B448*31%,0)</f>
        <v>24862</v>
      </c>
      <c r="D448" s="19">
        <f>SUM(B448:C448)</f>
        <v>105062</v>
      </c>
      <c r="E448" s="18">
        <f>B448</f>
        <v>80200</v>
      </c>
      <c r="F448" s="18">
        <f>ROUND(E448*28%,0)</f>
        <v>22456</v>
      </c>
      <c r="G448" s="19">
        <f>SUM(E448:F448)</f>
        <v>102656</v>
      </c>
      <c r="H448" s="20">
        <f t="shared" si="88"/>
        <v>0</v>
      </c>
      <c r="I448" s="20">
        <f t="shared" si="88"/>
        <v>2406</v>
      </c>
      <c r="J448" s="19">
        <f t="shared" si="88"/>
        <v>2406</v>
      </c>
      <c r="K448" s="21">
        <f>IF(MASTER!E45="NO",J448,ROUND(J448*10%,0))</f>
        <v>2406</v>
      </c>
      <c r="L448" s="21">
        <f>IF(MASTER!E45="NO",0,J448-K448)</f>
        <v>0</v>
      </c>
      <c r="M448" s="22">
        <f>J448-SUM(K448:L448)</f>
        <v>0</v>
      </c>
    </row>
    <row r="449" spans="1:13" ht="17.25" x14ac:dyDescent="0.25">
      <c r="A449" s="17">
        <v>44440</v>
      </c>
      <c r="B449" s="18">
        <f>B448</f>
        <v>80200</v>
      </c>
      <c r="C449" s="18">
        <f>ROUND(B449*31%,0)</f>
        <v>24862</v>
      </c>
      <c r="D449" s="19">
        <f>SUM(B449:C449)</f>
        <v>105062</v>
      </c>
      <c r="E449" s="18">
        <f>B449</f>
        <v>80200</v>
      </c>
      <c r="F449" s="18">
        <f>ROUND(E449*28%,0)</f>
        <v>22456</v>
      </c>
      <c r="G449" s="19">
        <f>SUM(E449:F449)</f>
        <v>102656</v>
      </c>
      <c r="H449" s="20">
        <f t="shared" si="88"/>
        <v>0</v>
      </c>
      <c r="I449" s="20">
        <f t="shared" si="88"/>
        <v>2406</v>
      </c>
      <c r="J449" s="19">
        <f t="shared" si="88"/>
        <v>2406</v>
      </c>
      <c r="K449" s="21">
        <f>IF(MASTER!E45="NO",J449,ROUND(J449*10%,0))</f>
        <v>2406</v>
      </c>
      <c r="L449" s="21">
        <f>IF(MASTER!E45="NO",0,J449-K449)</f>
        <v>0</v>
      </c>
      <c r="M449" s="22">
        <f>J449-SUM(K449:L449)</f>
        <v>0</v>
      </c>
    </row>
    <row r="450" spans="1:13" ht="17.25" x14ac:dyDescent="0.25">
      <c r="A450" s="23" t="s">
        <v>14</v>
      </c>
      <c r="B450" s="24">
        <f t="shared" ref="B450:M450" si="89">SUM(B447:B449)</f>
        <v>240600</v>
      </c>
      <c r="C450" s="24">
        <f t="shared" si="89"/>
        <v>74586</v>
      </c>
      <c r="D450" s="25">
        <f t="shared" si="89"/>
        <v>315186</v>
      </c>
      <c r="E450" s="24">
        <f t="shared" si="89"/>
        <v>240600</v>
      </c>
      <c r="F450" s="24">
        <f t="shared" si="89"/>
        <v>67368</v>
      </c>
      <c r="G450" s="25">
        <f t="shared" si="89"/>
        <v>307968</v>
      </c>
      <c r="H450" s="24">
        <f t="shared" si="89"/>
        <v>0</v>
      </c>
      <c r="I450" s="24">
        <f t="shared" si="89"/>
        <v>7218</v>
      </c>
      <c r="J450" s="25">
        <f t="shared" si="89"/>
        <v>7218</v>
      </c>
      <c r="K450" s="26">
        <f t="shared" si="89"/>
        <v>7218</v>
      </c>
      <c r="L450" s="26">
        <f t="shared" si="89"/>
        <v>0</v>
      </c>
      <c r="M450" s="27">
        <f t="shared" si="89"/>
        <v>0</v>
      </c>
    </row>
    <row r="451" spans="1:13" x14ac:dyDescent="0.25"/>
    <row r="452" spans="1:13" x14ac:dyDescent="0.25"/>
    <row r="453" spans="1:13" x14ac:dyDescent="0.25"/>
    <row r="454" spans="1:13" x14ac:dyDescent="0.25"/>
    <row r="455" spans="1:13" ht="18.75" x14ac:dyDescent="0.25">
      <c r="A455" s="10" t="s">
        <v>9</v>
      </c>
      <c r="B455" s="46" t="str">
        <f>MASTER!B46</f>
        <v>EMPLOYEE 42</v>
      </c>
      <c r="C455" s="46"/>
      <c r="D455" s="46"/>
      <c r="E455" s="46"/>
      <c r="F455" s="46"/>
      <c r="G455" s="47" t="s">
        <v>10</v>
      </c>
      <c r="H455" s="47"/>
      <c r="I455" s="46" t="str">
        <f>MASTER!C46</f>
        <v>LECTURER</v>
      </c>
      <c r="J455" s="46"/>
      <c r="K455" s="11"/>
      <c r="L455" s="11"/>
      <c r="M455" s="11"/>
    </row>
    <row r="456" spans="1:13" ht="17.25" x14ac:dyDescent="0.3">
      <c r="A456" s="41" t="s">
        <v>11</v>
      </c>
      <c r="B456" s="42" t="s">
        <v>15</v>
      </c>
      <c r="C456" s="42"/>
      <c r="D456" s="42"/>
      <c r="E456" s="43" t="s">
        <v>16</v>
      </c>
      <c r="F456" s="43"/>
      <c r="G456" s="43"/>
      <c r="H456" s="43" t="s">
        <v>17</v>
      </c>
      <c r="I456" s="43"/>
      <c r="J456" s="43"/>
      <c r="K456" s="43" t="s">
        <v>18</v>
      </c>
      <c r="L456" s="44"/>
      <c r="M456" s="45" t="s">
        <v>19</v>
      </c>
    </row>
    <row r="457" spans="1:13" ht="17.25" x14ac:dyDescent="0.3">
      <c r="A457" s="41"/>
      <c r="B457" s="13" t="s">
        <v>12</v>
      </c>
      <c r="C457" s="13" t="s">
        <v>13</v>
      </c>
      <c r="D457" s="13" t="s">
        <v>14</v>
      </c>
      <c r="E457" s="14" t="s">
        <v>12</v>
      </c>
      <c r="F457" s="14" t="s">
        <v>13</v>
      </c>
      <c r="G457" s="14" t="s">
        <v>14</v>
      </c>
      <c r="H457" s="14" t="s">
        <v>12</v>
      </c>
      <c r="I457" s="14" t="s">
        <v>13</v>
      </c>
      <c r="J457" s="14" t="s">
        <v>14</v>
      </c>
      <c r="K457" s="15" t="str">
        <f>IF(MASTER!E46="NO","GPF","E.CPEN.F.")</f>
        <v>GPF</v>
      </c>
      <c r="L457" s="16" t="str">
        <f>IF(MASTER!E46="NO","Other","GPF 2004")</f>
        <v>Other</v>
      </c>
      <c r="M457" s="45"/>
    </row>
    <row r="458" spans="1:13" ht="17.25" x14ac:dyDescent="0.25">
      <c r="A458" s="17">
        <v>44378</v>
      </c>
      <c r="B458" s="18">
        <f>MASTER!D46</f>
        <v>80200</v>
      </c>
      <c r="C458" s="18">
        <f>ROUND(B458*31%,0)</f>
        <v>24862</v>
      </c>
      <c r="D458" s="19">
        <f>SUM(B458:C458)</f>
        <v>105062</v>
      </c>
      <c r="E458" s="18">
        <f>B458</f>
        <v>80200</v>
      </c>
      <c r="F458" s="18">
        <f>ROUND(E458*28%,0)</f>
        <v>22456</v>
      </c>
      <c r="G458" s="19">
        <f>SUM(E458:F458)</f>
        <v>102656</v>
      </c>
      <c r="H458" s="20">
        <f t="shared" ref="H458:J460" si="90">B458-E458</f>
        <v>0</v>
      </c>
      <c r="I458" s="20">
        <f t="shared" si="90"/>
        <v>2406</v>
      </c>
      <c r="J458" s="19">
        <f t="shared" si="90"/>
        <v>2406</v>
      </c>
      <c r="K458" s="21">
        <f>IF(MASTER!E46="NO",J458,ROUND(J458*10%,0))</f>
        <v>2406</v>
      </c>
      <c r="L458" s="21">
        <f>IF(MASTER!E46="NO",0,J458-K458)</f>
        <v>0</v>
      </c>
      <c r="M458" s="22">
        <f>J458-SUM(K458:L458)</f>
        <v>0</v>
      </c>
    </row>
    <row r="459" spans="1:13" ht="17.25" x14ac:dyDescent="0.25">
      <c r="A459" s="17">
        <v>44409</v>
      </c>
      <c r="B459" s="18">
        <f>B458</f>
        <v>80200</v>
      </c>
      <c r="C459" s="18">
        <f>ROUND(B459*31%,0)</f>
        <v>24862</v>
      </c>
      <c r="D459" s="19">
        <f>SUM(B459:C459)</f>
        <v>105062</v>
      </c>
      <c r="E459" s="18">
        <f>B459</f>
        <v>80200</v>
      </c>
      <c r="F459" s="18">
        <f>ROUND(E459*28%,0)</f>
        <v>22456</v>
      </c>
      <c r="G459" s="19">
        <f>SUM(E459:F459)</f>
        <v>102656</v>
      </c>
      <c r="H459" s="20">
        <f t="shared" si="90"/>
        <v>0</v>
      </c>
      <c r="I459" s="20">
        <f t="shared" si="90"/>
        <v>2406</v>
      </c>
      <c r="J459" s="19">
        <f t="shared" si="90"/>
        <v>2406</v>
      </c>
      <c r="K459" s="21">
        <f>IF(MASTER!E46="NO",J459,ROUND(J459*10%,0))</f>
        <v>2406</v>
      </c>
      <c r="L459" s="21">
        <f>IF(MASTER!E46="NO",0,J459-K459)</f>
        <v>0</v>
      </c>
      <c r="M459" s="22">
        <f>J459-SUM(K459:L459)</f>
        <v>0</v>
      </c>
    </row>
    <row r="460" spans="1:13" ht="17.25" x14ac:dyDescent="0.25">
      <c r="A460" s="17">
        <v>44440</v>
      </c>
      <c r="B460" s="18">
        <f>B459</f>
        <v>80200</v>
      </c>
      <c r="C460" s="18">
        <f>ROUND(B460*31%,0)</f>
        <v>24862</v>
      </c>
      <c r="D460" s="19">
        <f>SUM(B460:C460)</f>
        <v>105062</v>
      </c>
      <c r="E460" s="18">
        <f>B460</f>
        <v>80200</v>
      </c>
      <c r="F460" s="18">
        <f>ROUND(E460*28%,0)</f>
        <v>22456</v>
      </c>
      <c r="G460" s="19">
        <f>SUM(E460:F460)</f>
        <v>102656</v>
      </c>
      <c r="H460" s="20">
        <f t="shared" si="90"/>
        <v>0</v>
      </c>
      <c r="I460" s="20">
        <f t="shared" si="90"/>
        <v>2406</v>
      </c>
      <c r="J460" s="19">
        <f t="shared" si="90"/>
        <v>2406</v>
      </c>
      <c r="K460" s="21">
        <f>IF(MASTER!E46="NO",J460,ROUND(J460*10%,0))</f>
        <v>2406</v>
      </c>
      <c r="L460" s="21">
        <f>IF(MASTER!E46="NO",0,J460-K460)</f>
        <v>0</v>
      </c>
      <c r="M460" s="22">
        <f>J460-SUM(K460:L460)</f>
        <v>0</v>
      </c>
    </row>
    <row r="461" spans="1:13" ht="17.25" x14ac:dyDescent="0.25">
      <c r="A461" s="23" t="s">
        <v>14</v>
      </c>
      <c r="B461" s="24">
        <f t="shared" ref="B461:M461" si="91">SUM(B458:B460)</f>
        <v>240600</v>
      </c>
      <c r="C461" s="24">
        <f t="shared" si="91"/>
        <v>74586</v>
      </c>
      <c r="D461" s="25">
        <f t="shared" si="91"/>
        <v>315186</v>
      </c>
      <c r="E461" s="24">
        <f t="shared" si="91"/>
        <v>240600</v>
      </c>
      <c r="F461" s="24">
        <f t="shared" si="91"/>
        <v>67368</v>
      </c>
      <c r="G461" s="25">
        <f t="shared" si="91"/>
        <v>307968</v>
      </c>
      <c r="H461" s="24">
        <f t="shared" si="91"/>
        <v>0</v>
      </c>
      <c r="I461" s="24">
        <f t="shared" si="91"/>
        <v>7218</v>
      </c>
      <c r="J461" s="25">
        <f t="shared" si="91"/>
        <v>7218</v>
      </c>
      <c r="K461" s="26">
        <f t="shared" si="91"/>
        <v>7218</v>
      </c>
      <c r="L461" s="26">
        <f t="shared" si="91"/>
        <v>0</v>
      </c>
      <c r="M461" s="27">
        <f t="shared" si="91"/>
        <v>0</v>
      </c>
    </row>
    <row r="462" spans="1:13" x14ac:dyDescent="0.25"/>
    <row r="463" spans="1:13" x14ac:dyDescent="0.25"/>
    <row r="464" spans="1:13" x14ac:dyDescent="0.25"/>
    <row r="465" x14ac:dyDescent="0.25"/>
    <row r="466" x14ac:dyDescent="0.25"/>
    <row r="467" x14ac:dyDescent="0.25"/>
  </sheetData>
  <sheetProtection password="CFD1" sheet="1" objects="1" scenarios="1" formatColumns="0" formatRows="0"/>
  <mergeCells count="381">
    <mergeCell ref="N5:Q14"/>
    <mergeCell ref="A1:M1"/>
    <mergeCell ref="A2:M2"/>
    <mergeCell ref="M5:M6"/>
    <mergeCell ref="G4:H4"/>
    <mergeCell ref="I4:J4"/>
    <mergeCell ref="B4:F4"/>
    <mergeCell ref="A5:A6"/>
    <mergeCell ref="B5:D5"/>
    <mergeCell ref="E5:G5"/>
    <mergeCell ref="H5:J5"/>
    <mergeCell ref="K5:L5"/>
    <mergeCell ref="K27:L27"/>
    <mergeCell ref="M27:M28"/>
    <mergeCell ref="K16:L16"/>
    <mergeCell ref="B15:F15"/>
    <mergeCell ref="G15:H15"/>
    <mergeCell ref="I15:J15"/>
    <mergeCell ref="A16:A17"/>
    <mergeCell ref="B16:D16"/>
    <mergeCell ref="E16:G16"/>
    <mergeCell ref="H16:J16"/>
    <mergeCell ref="M16:M17"/>
    <mergeCell ref="B26:F26"/>
    <mergeCell ref="G26:H26"/>
    <mergeCell ref="I26:J26"/>
    <mergeCell ref="A27:A28"/>
    <mergeCell ref="B27:D27"/>
    <mergeCell ref="E27:G27"/>
    <mergeCell ref="H27:J27"/>
    <mergeCell ref="M38:M39"/>
    <mergeCell ref="B37:F37"/>
    <mergeCell ref="G37:H37"/>
    <mergeCell ref="I37:J37"/>
    <mergeCell ref="A38:A39"/>
    <mergeCell ref="A170:A171"/>
    <mergeCell ref="B136:F136"/>
    <mergeCell ref="G136:H136"/>
    <mergeCell ref="I136:J136"/>
    <mergeCell ref="A137:A138"/>
    <mergeCell ref="B137:D137"/>
    <mergeCell ref="E137:G137"/>
    <mergeCell ref="H137:J137"/>
    <mergeCell ref="K137:L137"/>
    <mergeCell ref="M137:M138"/>
    <mergeCell ref="E38:G38"/>
    <mergeCell ref="H38:J38"/>
    <mergeCell ref="K38:L38"/>
    <mergeCell ref="K82:L82"/>
    <mergeCell ref="M82:M83"/>
    <mergeCell ref="B81:F81"/>
    <mergeCell ref="G81:H81"/>
    <mergeCell ref="I81:J81"/>
    <mergeCell ref="E71:G71"/>
    <mergeCell ref="A82:A83"/>
    <mergeCell ref="B82:D82"/>
    <mergeCell ref="E82:G82"/>
    <mergeCell ref="H82:J82"/>
    <mergeCell ref="M49:M50"/>
    <mergeCell ref="B70:F70"/>
    <mergeCell ref="G70:H70"/>
    <mergeCell ref="I70:J70"/>
    <mergeCell ref="A71:A72"/>
    <mergeCell ref="B71:D71"/>
    <mergeCell ref="A60:A61"/>
    <mergeCell ref="B60:D60"/>
    <mergeCell ref="E60:G60"/>
    <mergeCell ref="H60:J60"/>
    <mergeCell ref="K71:L71"/>
    <mergeCell ref="M71:M72"/>
    <mergeCell ref="G48:H48"/>
    <mergeCell ref="I48:J48"/>
    <mergeCell ref="A49:A50"/>
    <mergeCell ref="B49:D49"/>
    <mergeCell ref="H49:J49"/>
    <mergeCell ref="K49:L49"/>
    <mergeCell ref="K60:L60"/>
    <mergeCell ref="M60:M61"/>
    <mergeCell ref="E49:G49"/>
    <mergeCell ref="B48:F48"/>
    <mergeCell ref="B59:F59"/>
    <mergeCell ref="K170:L170"/>
    <mergeCell ref="M170:M171"/>
    <mergeCell ref="B169:F169"/>
    <mergeCell ref="G169:H169"/>
    <mergeCell ref="I169:J169"/>
    <mergeCell ref="B170:D170"/>
    <mergeCell ref="E170:G170"/>
    <mergeCell ref="G59:H59"/>
    <mergeCell ref="I59:J59"/>
    <mergeCell ref="H170:J170"/>
    <mergeCell ref="M148:M149"/>
    <mergeCell ref="B158:F158"/>
    <mergeCell ref="G158:H158"/>
    <mergeCell ref="I158:J158"/>
    <mergeCell ref="B125:F125"/>
    <mergeCell ref="G125:H125"/>
    <mergeCell ref="I125:J125"/>
    <mergeCell ref="H71:J71"/>
    <mergeCell ref="A159:A160"/>
    <mergeCell ref="B159:D159"/>
    <mergeCell ref="E159:G159"/>
    <mergeCell ref="H159:J159"/>
    <mergeCell ref="K159:L159"/>
    <mergeCell ref="M159:M160"/>
    <mergeCell ref="B147:F147"/>
    <mergeCell ref="G147:H147"/>
    <mergeCell ref="I147:J147"/>
    <mergeCell ref="A148:A149"/>
    <mergeCell ref="B148:D148"/>
    <mergeCell ref="E148:G148"/>
    <mergeCell ref="H148:J148"/>
    <mergeCell ref="K148:L148"/>
    <mergeCell ref="A126:A127"/>
    <mergeCell ref="B126:D126"/>
    <mergeCell ref="E126:G126"/>
    <mergeCell ref="H126:J126"/>
    <mergeCell ref="K126:L126"/>
    <mergeCell ref="M126:M127"/>
    <mergeCell ref="M104:M105"/>
    <mergeCell ref="B114:F114"/>
    <mergeCell ref="G114:H114"/>
    <mergeCell ref="I114:J114"/>
    <mergeCell ref="A115:A116"/>
    <mergeCell ref="B115:D115"/>
    <mergeCell ref="E115:G115"/>
    <mergeCell ref="H115:J115"/>
    <mergeCell ref="K115:L115"/>
    <mergeCell ref="M115:M116"/>
    <mergeCell ref="A93:A94"/>
    <mergeCell ref="B93:D93"/>
    <mergeCell ref="H93:J93"/>
    <mergeCell ref="B103:F103"/>
    <mergeCell ref="G103:H103"/>
    <mergeCell ref="I103:J103"/>
    <mergeCell ref="A104:A105"/>
    <mergeCell ref="B104:D104"/>
    <mergeCell ref="E104:G104"/>
    <mergeCell ref="H104:J104"/>
    <mergeCell ref="A225:A226"/>
    <mergeCell ref="B225:D225"/>
    <mergeCell ref="E225:G225"/>
    <mergeCell ref="H225:J225"/>
    <mergeCell ref="K225:L225"/>
    <mergeCell ref="B213:F213"/>
    <mergeCell ref="G213:H213"/>
    <mergeCell ref="I213:J213"/>
    <mergeCell ref="A214:A215"/>
    <mergeCell ref="B214:D214"/>
    <mergeCell ref="K214:L214"/>
    <mergeCell ref="B224:F224"/>
    <mergeCell ref="G224:H224"/>
    <mergeCell ref="I224:J224"/>
    <mergeCell ref="E214:G214"/>
    <mergeCell ref="A181:A182"/>
    <mergeCell ref="B181:D181"/>
    <mergeCell ref="E181:G181"/>
    <mergeCell ref="H181:J181"/>
    <mergeCell ref="A203:A204"/>
    <mergeCell ref="B203:D203"/>
    <mergeCell ref="E203:G203"/>
    <mergeCell ref="H203:J203"/>
    <mergeCell ref="K203:L203"/>
    <mergeCell ref="B191:F191"/>
    <mergeCell ref="G191:H191"/>
    <mergeCell ref="I191:J191"/>
    <mergeCell ref="A192:A193"/>
    <mergeCell ref="B192:D192"/>
    <mergeCell ref="K192:L192"/>
    <mergeCell ref="B202:F202"/>
    <mergeCell ref="G202:H202"/>
    <mergeCell ref="I202:J202"/>
    <mergeCell ref="E192:G192"/>
    <mergeCell ref="H192:J192"/>
    <mergeCell ref="K181:L181"/>
    <mergeCell ref="M181:M182"/>
    <mergeCell ref="M203:M204"/>
    <mergeCell ref="B38:D38"/>
    <mergeCell ref="M346:M347"/>
    <mergeCell ref="K335:L335"/>
    <mergeCell ref="M335:M336"/>
    <mergeCell ref="B345:F345"/>
    <mergeCell ref="G345:H345"/>
    <mergeCell ref="I345:J345"/>
    <mergeCell ref="B180:F180"/>
    <mergeCell ref="G180:H180"/>
    <mergeCell ref="I180:J180"/>
    <mergeCell ref="H214:J214"/>
    <mergeCell ref="M192:M193"/>
    <mergeCell ref="K93:L93"/>
    <mergeCell ref="M93:M94"/>
    <mergeCell ref="E93:G93"/>
    <mergeCell ref="M225:M226"/>
    <mergeCell ref="M214:M215"/>
    <mergeCell ref="B92:F92"/>
    <mergeCell ref="G92:H92"/>
    <mergeCell ref="I92:J92"/>
    <mergeCell ref="K104:L104"/>
    <mergeCell ref="M324:M325"/>
    <mergeCell ref="E335:G335"/>
    <mergeCell ref="H335:J335"/>
    <mergeCell ref="M313:M314"/>
    <mergeCell ref="B323:F323"/>
    <mergeCell ref="G323:H323"/>
    <mergeCell ref="I323:J323"/>
    <mergeCell ref="A346:A347"/>
    <mergeCell ref="B346:D346"/>
    <mergeCell ref="E346:G346"/>
    <mergeCell ref="H346:J346"/>
    <mergeCell ref="K346:L346"/>
    <mergeCell ref="B334:F334"/>
    <mergeCell ref="G334:H334"/>
    <mergeCell ref="I334:J334"/>
    <mergeCell ref="A335:A336"/>
    <mergeCell ref="B335:D335"/>
    <mergeCell ref="B312:F312"/>
    <mergeCell ref="G312:H312"/>
    <mergeCell ref="I312:J312"/>
    <mergeCell ref="A313:A314"/>
    <mergeCell ref="B313:D313"/>
    <mergeCell ref="E313:G313"/>
    <mergeCell ref="H313:J313"/>
    <mergeCell ref="K313:L313"/>
    <mergeCell ref="A324:A325"/>
    <mergeCell ref="B324:D324"/>
    <mergeCell ref="E324:G324"/>
    <mergeCell ref="H324:J324"/>
    <mergeCell ref="K324:L324"/>
    <mergeCell ref="B301:F301"/>
    <mergeCell ref="G301:H301"/>
    <mergeCell ref="I301:J301"/>
    <mergeCell ref="A302:A303"/>
    <mergeCell ref="B302:D302"/>
    <mergeCell ref="E302:G302"/>
    <mergeCell ref="H302:J302"/>
    <mergeCell ref="K302:L302"/>
    <mergeCell ref="M302:M303"/>
    <mergeCell ref="B290:F290"/>
    <mergeCell ref="G290:H290"/>
    <mergeCell ref="I290:J290"/>
    <mergeCell ref="A291:A292"/>
    <mergeCell ref="B291:D291"/>
    <mergeCell ref="E291:G291"/>
    <mergeCell ref="H291:J291"/>
    <mergeCell ref="K291:L291"/>
    <mergeCell ref="M291:M292"/>
    <mergeCell ref="B279:F279"/>
    <mergeCell ref="G279:H279"/>
    <mergeCell ref="I279:J279"/>
    <mergeCell ref="A280:A281"/>
    <mergeCell ref="B280:D280"/>
    <mergeCell ref="E280:G280"/>
    <mergeCell ref="H280:J280"/>
    <mergeCell ref="K280:L280"/>
    <mergeCell ref="M280:M281"/>
    <mergeCell ref="B268:F268"/>
    <mergeCell ref="G268:H268"/>
    <mergeCell ref="I268:J268"/>
    <mergeCell ref="A269:A270"/>
    <mergeCell ref="B269:D269"/>
    <mergeCell ref="E269:G269"/>
    <mergeCell ref="H269:J269"/>
    <mergeCell ref="K269:L269"/>
    <mergeCell ref="M269:M270"/>
    <mergeCell ref="B257:F257"/>
    <mergeCell ref="G257:H257"/>
    <mergeCell ref="I257:J257"/>
    <mergeCell ref="A258:A259"/>
    <mergeCell ref="B258:D258"/>
    <mergeCell ref="E258:G258"/>
    <mergeCell ref="H258:J258"/>
    <mergeCell ref="K258:L258"/>
    <mergeCell ref="M258:M259"/>
    <mergeCell ref="B246:F246"/>
    <mergeCell ref="G246:H246"/>
    <mergeCell ref="I246:J246"/>
    <mergeCell ref="A247:A248"/>
    <mergeCell ref="B247:D247"/>
    <mergeCell ref="E247:G247"/>
    <mergeCell ref="H247:J247"/>
    <mergeCell ref="K247:L247"/>
    <mergeCell ref="M247:M248"/>
    <mergeCell ref="B235:F235"/>
    <mergeCell ref="G235:H235"/>
    <mergeCell ref="I235:J235"/>
    <mergeCell ref="A236:A237"/>
    <mergeCell ref="B236:D236"/>
    <mergeCell ref="E236:G236"/>
    <mergeCell ref="H236:J236"/>
    <mergeCell ref="K236:L236"/>
    <mergeCell ref="M236:M237"/>
    <mergeCell ref="B455:F455"/>
    <mergeCell ref="G455:H455"/>
    <mergeCell ref="I455:J455"/>
    <mergeCell ref="A456:A457"/>
    <mergeCell ref="B456:D456"/>
    <mergeCell ref="E456:G456"/>
    <mergeCell ref="H456:J456"/>
    <mergeCell ref="K456:L456"/>
    <mergeCell ref="M456:M457"/>
    <mergeCell ref="B444:F444"/>
    <mergeCell ref="G444:H444"/>
    <mergeCell ref="I444:J444"/>
    <mergeCell ref="A445:A446"/>
    <mergeCell ref="B445:D445"/>
    <mergeCell ref="E445:G445"/>
    <mergeCell ref="H445:J445"/>
    <mergeCell ref="K445:L445"/>
    <mergeCell ref="M445:M446"/>
    <mergeCell ref="B433:F433"/>
    <mergeCell ref="G433:H433"/>
    <mergeCell ref="I433:J433"/>
    <mergeCell ref="A434:A435"/>
    <mergeCell ref="B434:D434"/>
    <mergeCell ref="E434:G434"/>
    <mergeCell ref="H434:J434"/>
    <mergeCell ref="K434:L434"/>
    <mergeCell ref="M434:M435"/>
    <mergeCell ref="B422:F422"/>
    <mergeCell ref="G422:H422"/>
    <mergeCell ref="I422:J422"/>
    <mergeCell ref="A423:A424"/>
    <mergeCell ref="B423:D423"/>
    <mergeCell ref="E423:G423"/>
    <mergeCell ref="H423:J423"/>
    <mergeCell ref="K423:L423"/>
    <mergeCell ref="M423:M424"/>
    <mergeCell ref="A412:A413"/>
    <mergeCell ref="B412:D412"/>
    <mergeCell ref="E412:G412"/>
    <mergeCell ref="H412:J412"/>
    <mergeCell ref="K412:L412"/>
    <mergeCell ref="M412:M413"/>
    <mergeCell ref="B411:F411"/>
    <mergeCell ref="G411:H411"/>
    <mergeCell ref="I411:J411"/>
    <mergeCell ref="B356:F356"/>
    <mergeCell ref="G356:H356"/>
    <mergeCell ref="I356:J356"/>
    <mergeCell ref="B357:D357"/>
    <mergeCell ref="E357:G357"/>
    <mergeCell ref="H357:J357"/>
    <mergeCell ref="M379:M380"/>
    <mergeCell ref="A401:A402"/>
    <mergeCell ref="B401:D401"/>
    <mergeCell ref="E401:G401"/>
    <mergeCell ref="H401:J401"/>
    <mergeCell ref="K401:L401"/>
    <mergeCell ref="M401:M402"/>
    <mergeCell ref="B379:D379"/>
    <mergeCell ref="E379:G379"/>
    <mergeCell ref="H379:J379"/>
    <mergeCell ref="K379:L379"/>
    <mergeCell ref="A390:A391"/>
    <mergeCell ref="B390:D390"/>
    <mergeCell ref="E390:G390"/>
    <mergeCell ref="H390:J390"/>
    <mergeCell ref="B400:F400"/>
    <mergeCell ref="G400:H400"/>
    <mergeCell ref="I400:J400"/>
    <mergeCell ref="A368:A369"/>
    <mergeCell ref="B368:D368"/>
    <mergeCell ref="E368:G368"/>
    <mergeCell ref="H368:J368"/>
    <mergeCell ref="K357:L357"/>
    <mergeCell ref="A357:A358"/>
    <mergeCell ref="A379:A380"/>
    <mergeCell ref="K390:L390"/>
    <mergeCell ref="M390:M391"/>
    <mergeCell ref="M357:M358"/>
    <mergeCell ref="B389:F389"/>
    <mergeCell ref="G389:H389"/>
    <mergeCell ref="I389:J389"/>
    <mergeCell ref="M368:M369"/>
    <mergeCell ref="B367:F367"/>
    <mergeCell ref="G367:H367"/>
    <mergeCell ref="I367:J367"/>
    <mergeCell ref="B378:F378"/>
    <mergeCell ref="G378:H378"/>
    <mergeCell ref="I378:J378"/>
    <mergeCell ref="K368:L368"/>
  </mergeCells>
  <printOptions horizontalCentered="1"/>
  <pageMargins left="0.19685039370078741" right="0.15748031496062992" top="0.39370078740157483" bottom="0.31496062992125984" header="0.31496062992125984" footer="0.31496062992125984"/>
  <pageSetup paperSize="9" scale="90" orientation="landscape" blackAndWhite="1" verticalDpi="0" r:id="rId1"/>
  <headerFooter>
    <oddFooter>&amp;Cwww.rssrashtriya.org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Difference_Sheet</vt:lpstr>
      <vt:lpstr>Difference_Sheet!Print_Area</vt:lpstr>
      <vt:lpstr>Difference_Sheet!Print_Titles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CP KURMI</cp:lastModifiedBy>
  <cp:lastPrinted>2021-11-17T15:40:09Z</cp:lastPrinted>
  <dcterms:created xsi:type="dcterms:W3CDTF">2021-11-15T04:15:42Z</dcterms:created>
  <dcterms:modified xsi:type="dcterms:W3CDTF">2021-11-17T15:51:37Z</dcterms:modified>
</cp:coreProperties>
</file>